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2" activeTab="2"/>
  </bookViews>
  <sheets>
    <sheet name="审批单" sheetId="1" r:id="rId1"/>
    <sheet name="明细表" sheetId="5" r:id="rId2"/>
    <sheet name="总表" sheetId="6" r:id="rId3"/>
    <sheet name="6月国补 " sheetId="15" state="hidden" r:id="rId4"/>
  </sheets>
  <externalReferences>
    <externalReference r:id="rId5"/>
  </externalReferences>
  <definedNames>
    <definedName name="_xlnm._FilterDatabase" localSheetId="1" hidden="1">明细表!$A$3:$S$406</definedName>
    <definedName name="_xlnm._FilterDatabase" localSheetId="2" hidden="1">总表!$A$3:$XDZ$399</definedName>
    <definedName name="_xlnm._FilterDatabase" localSheetId="3" hidden="1">'6月国补 '!$A$3:$S$384</definedName>
    <definedName name="_xlnm._FilterDatabase" localSheetId="0" hidden="1">审批单!$A$5:$I$5</definedName>
    <definedName name="_xlnm.Print_Titles" localSheetId="1">明细表!$1:$3</definedName>
    <definedName name="_xlnm.Print_Titles" localSheetId="2">总表!$1:$3</definedName>
    <definedName name="_xlnm.Print_Titles" localSheetId="3">'6月国补 '!$1:$3</definedName>
  </definedNames>
  <calcPr calcId="144525"/>
</workbook>
</file>

<file path=xl/sharedStrings.xml><?xml version="1.0" encoding="utf-8"?>
<sst xmlns="http://schemas.openxmlformats.org/spreadsheetml/2006/main" count="876">
  <si>
    <r>
      <rPr>
        <b/>
        <sz val="18"/>
        <rFont val="宋体"/>
        <charset val="134"/>
      </rPr>
      <t xml:space="preserve">于都县光伏产业扶贫电站2023年8月发电收益资金拨付审批单
</t>
    </r>
    <r>
      <rPr>
        <b/>
        <sz val="16"/>
        <rFont val="宋体"/>
        <charset val="134"/>
      </rPr>
      <t>（ 一村一站及联村联建）</t>
    </r>
    <r>
      <rPr>
        <b/>
        <sz val="18"/>
        <rFont val="宋体"/>
        <charset val="134"/>
      </rPr>
      <t xml:space="preserve">
</t>
    </r>
  </si>
  <si>
    <t>填报单位（盖章）：于都县盛阳新能源有限公司                                    填报日期：2023年9月11日</t>
  </si>
  <si>
    <t>单位： 千瓦时、元</t>
  </si>
  <si>
    <t>发电
收益
拨付
乡镇
金额</t>
  </si>
  <si>
    <t>乡镇名称</t>
  </si>
  <si>
    <t>银行账号</t>
  </si>
  <si>
    <t>一村一站</t>
  </si>
  <si>
    <t>联村联建</t>
  </si>
  <si>
    <t>合计拨付</t>
  </si>
  <si>
    <t>发电量</t>
  </si>
  <si>
    <t>拨付金额</t>
  </si>
  <si>
    <t>于都县车溪乡
人民政府</t>
  </si>
  <si>
    <t>143439260000009363</t>
  </si>
  <si>
    <t>于都县段屋乡
人民政府</t>
  </si>
  <si>
    <t>143529260000005783</t>
  </si>
  <si>
    <t>于都县葛坳乡
人民政府</t>
  </si>
  <si>
    <t>143509260000008917</t>
  </si>
  <si>
    <t>于都县贡江镇
人民政府</t>
  </si>
  <si>
    <t>143049260000020927</t>
  </si>
  <si>
    <t>于都县禾丰镇
人民政府</t>
  </si>
  <si>
    <t>143239260000012201</t>
  </si>
  <si>
    <t>于都县黄麟乡
人民政府</t>
  </si>
  <si>
    <t>143339260000015726</t>
  </si>
  <si>
    <t>于都县靖石乡
人民政府</t>
  </si>
  <si>
    <t>143259260000009789</t>
  </si>
  <si>
    <t>于都县宽田乡
人民政府</t>
  </si>
  <si>
    <t>143369260000004822</t>
  </si>
  <si>
    <t>于都县利村乡
人民政府</t>
  </si>
  <si>
    <t>143219260000011438</t>
  </si>
  <si>
    <t>于都县岭背镇
人民政府</t>
  </si>
  <si>
    <t>143409260000012279</t>
  </si>
  <si>
    <t>于都县罗坳镇
人民政府</t>
  </si>
  <si>
    <t>143169260000008481</t>
  </si>
  <si>
    <t>于都县罗江乡
人民政府</t>
  </si>
  <si>
    <t>143209260000009316</t>
  </si>
  <si>
    <t>于都县马安乡
人民政府</t>
  </si>
  <si>
    <t>143489260000005745</t>
  </si>
  <si>
    <t>于都县盘古山镇人民政府</t>
  </si>
  <si>
    <t>143139260000014079</t>
  </si>
  <si>
    <t>于都县祁禄山镇人民政府</t>
  </si>
  <si>
    <t>143279260000009031</t>
  </si>
  <si>
    <t>于都县桥头乡
人民政府</t>
  </si>
  <si>
    <t>143479260000006363</t>
  </si>
  <si>
    <t>于都县沙心乡
人民政府</t>
  </si>
  <si>
    <t>143349260000004535</t>
  </si>
  <si>
    <t>于都县铁山垅镇人民政府</t>
  </si>
  <si>
    <t>143149260000006253</t>
  </si>
  <si>
    <t>于都县仙下乡
人民政府</t>
  </si>
  <si>
    <t>143459260000011134</t>
  </si>
  <si>
    <t>于都县小溪乡
人民政府</t>
  </si>
  <si>
    <t>143269260000006129</t>
  </si>
  <si>
    <t>于都县新陂乡
人民政府</t>
  </si>
  <si>
    <t>143539260000005906</t>
  </si>
  <si>
    <t>于都县银坑镇
人民政府</t>
  </si>
  <si>
    <t>143469260000011201</t>
  </si>
  <si>
    <t>于都县梓山镇
人民政府</t>
  </si>
  <si>
    <t>143299260000008424</t>
  </si>
  <si>
    <t>合计</t>
  </si>
  <si>
    <t>盛阳公司</t>
  </si>
  <si>
    <t>(章)</t>
  </si>
  <si>
    <t>单位负责人签字：</t>
  </si>
  <si>
    <t>专款申拨
情况</t>
  </si>
  <si>
    <r>
      <rPr>
        <b/>
        <sz val="12"/>
        <rFont val="宋体"/>
        <charset val="134"/>
      </rPr>
      <t xml:space="preserve">     </t>
    </r>
    <r>
      <rPr>
        <b/>
        <sz val="14"/>
        <rFont val="宋体"/>
        <charset val="134"/>
      </rPr>
      <t xml:space="preserve"> 本月拟拨付5718038.49元，至各乡镇村级账户，具体详见明细表。</t>
    </r>
  </si>
  <si>
    <t>县级主管部门意见:</t>
  </si>
  <si>
    <t xml:space="preserve">县乡村振兴局意见(章)：
主要负责人(签字):
</t>
  </si>
  <si>
    <t xml:space="preserve">县发改委意见(章)：
主要负责人(签字):
</t>
  </si>
  <si>
    <t>县光伏办主任意见（签字）：</t>
  </si>
  <si>
    <t>备注：本表一式两份，一份用于盛阳公司拨付使用，一份县光伏办备档。</t>
  </si>
  <si>
    <t>于都县村级光伏扶贫电站2023年8月发电收益资金拨付明细表</t>
  </si>
  <si>
    <t>填报单位（盖章）:于都县盛阳新能源有限公司                                                                                           填报日期：2023年9月11日</t>
  </si>
  <si>
    <t>序号</t>
  </si>
  <si>
    <t>乡镇</t>
  </si>
  <si>
    <t>村级电站名称</t>
  </si>
  <si>
    <t>发电户号</t>
  </si>
  <si>
    <t>项目规模（千瓦）</t>
  </si>
  <si>
    <t>8月发电量
（千瓦时）</t>
  </si>
  <si>
    <t>8月上网电费（元）</t>
  </si>
  <si>
    <t>2023年1月部分国补电费（元）</t>
  </si>
  <si>
    <t>2023年1月剩余部分-6月国补电费（元）</t>
  </si>
  <si>
    <t>税额（元）</t>
  </si>
  <si>
    <t>2023年8月省补（元）</t>
  </si>
  <si>
    <t>合计应下拨金额（元）</t>
  </si>
  <si>
    <t>运维费0.039元/度</t>
  </si>
  <si>
    <t>盛阳公司2.5%</t>
  </si>
  <si>
    <t>光伏办1.5%</t>
  </si>
  <si>
    <t>电站资产
保险费2%</t>
  </si>
  <si>
    <t>逆变器换新费用（元）</t>
  </si>
  <si>
    <t>实际下拨（元）</t>
  </si>
  <si>
    <t>备注</t>
  </si>
  <si>
    <t>车溪乡</t>
  </si>
  <si>
    <t>安塘村</t>
  </si>
  <si>
    <t>0375423233</t>
  </si>
  <si>
    <t>坳背村</t>
  </si>
  <si>
    <t>0375371268</t>
  </si>
  <si>
    <t>坝脑村</t>
  </si>
  <si>
    <t>0375807219</t>
  </si>
  <si>
    <t>潮溪村</t>
  </si>
  <si>
    <t>0375797332</t>
  </si>
  <si>
    <t>车胜村</t>
  </si>
  <si>
    <t>0381173746</t>
  </si>
  <si>
    <t>0381174361</t>
  </si>
  <si>
    <t>丰产村</t>
  </si>
  <si>
    <t>0375437382</t>
  </si>
  <si>
    <t>河边村</t>
  </si>
  <si>
    <t>0375466021</t>
  </si>
  <si>
    <t>罗坑村</t>
  </si>
  <si>
    <t>0375447846</t>
  </si>
  <si>
    <t>桃坑村</t>
  </si>
  <si>
    <t>0375795990</t>
  </si>
  <si>
    <t>同辉村</t>
  </si>
  <si>
    <t>0375464142</t>
  </si>
  <si>
    <t>五丰村</t>
  </si>
  <si>
    <t>0375801396</t>
  </si>
  <si>
    <t>小汾村</t>
  </si>
  <si>
    <t>0376271921</t>
  </si>
  <si>
    <t>优胜村</t>
  </si>
  <si>
    <t>0375420654</t>
  </si>
  <si>
    <t>朱坑村</t>
  </si>
  <si>
    <t>0375804946</t>
  </si>
  <si>
    <t>车溪乡 汇总</t>
  </si>
  <si>
    <t>段屋乡</t>
  </si>
  <si>
    <t>杜田村</t>
  </si>
  <si>
    <t>0374882194</t>
  </si>
  <si>
    <t>段屋村</t>
  </si>
  <si>
    <t>0376295299</t>
  </si>
  <si>
    <t>枫树村</t>
  </si>
  <si>
    <t>0375106361</t>
  </si>
  <si>
    <t>寒信村</t>
  </si>
  <si>
    <t>0376277714</t>
  </si>
  <si>
    <t>康梁村</t>
  </si>
  <si>
    <t>0376275138</t>
  </si>
  <si>
    <t>上塘村</t>
  </si>
  <si>
    <t>0386858716</t>
  </si>
  <si>
    <t>胜利村</t>
  </si>
  <si>
    <t>0375057148</t>
  </si>
  <si>
    <t>围上村</t>
  </si>
  <si>
    <t>0376301754</t>
  </si>
  <si>
    <t>严岗村</t>
  </si>
  <si>
    <t>0374904498</t>
  </si>
  <si>
    <t>段屋乡 汇总</t>
  </si>
  <si>
    <t>葛坳乡</t>
  </si>
  <si>
    <t>陈田村</t>
  </si>
  <si>
    <t>0375602306</t>
  </si>
  <si>
    <t>澄江村</t>
  </si>
  <si>
    <t>0375601967</t>
  </si>
  <si>
    <t>大田村</t>
  </si>
  <si>
    <t>0375527586</t>
  </si>
  <si>
    <t>东村村</t>
  </si>
  <si>
    <t>0375520442</t>
  </si>
  <si>
    <t>老屋村</t>
  </si>
  <si>
    <t>0375522930</t>
  </si>
  <si>
    <t>葛坳村</t>
  </si>
  <si>
    <t>0415989453</t>
  </si>
  <si>
    <t>黄屋乾村</t>
  </si>
  <si>
    <t>0375616282</t>
  </si>
  <si>
    <t>龙井村</t>
  </si>
  <si>
    <t>0375627651</t>
  </si>
  <si>
    <t>龙头村</t>
  </si>
  <si>
    <t>0375603006</t>
  </si>
  <si>
    <t>牛颈村</t>
  </si>
  <si>
    <t>0375520947</t>
  </si>
  <si>
    <t>曲洋村</t>
  </si>
  <si>
    <t>0375627749</t>
  </si>
  <si>
    <t>三溪村</t>
  </si>
  <si>
    <t>0375627387</t>
  </si>
  <si>
    <t>上脑村</t>
  </si>
  <si>
    <t>0375514906</t>
  </si>
  <si>
    <t>蛇颈村</t>
  </si>
  <si>
    <t>0375527935</t>
  </si>
  <si>
    <t>塘泥村</t>
  </si>
  <si>
    <t>0375519796</t>
  </si>
  <si>
    <t>桐溪村</t>
  </si>
  <si>
    <t>0379853418</t>
  </si>
  <si>
    <t>小源村</t>
  </si>
  <si>
    <t>0375627606</t>
  </si>
  <si>
    <t>小洲村</t>
  </si>
  <si>
    <t>0384791091</t>
  </si>
  <si>
    <t>小庄村</t>
  </si>
  <si>
    <t>0375603820</t>
  </si>
  <si>
    <t>杨梅头村</t>
  </si>
  <si>
    <t>0375516973</t>
  </si>
  <si>
    <t>窑背村</t>
  </si>
  <si>
    <t>0375603572</t>
  </si>
  <si>
    <t>下罗村</t>
  </si>
  <si>
    <t>0375524356</t>
  </si>
  <si>
    <t>曾子村</t>
  </si>
  <si>
    <t>0375517787</t>
  </si>
  <si>
    <t>葛坳乡 汇总</t>
  </si>
  <si>
    <t>贡江镇</t>
  </si>
  <si>
    <t>白口村</t>
  </si>
  <si>
    <t>0375158173</t>
  </si>
  <si>
    <t>仓前村</t>
  </si>
  <si>
    <t>0375074037</t>
  </si>
  <si>
    <t>长岭村</t>
  </si>
  <si>
    <t>0375160141</t>
  </si>
  <si>
    <t>长征村</t>
  </si>
  <si>
    <t>0386084755</t>
  </si>
  <si>
    <t>东溪村</t>
  </si>
  <si>
    <t>0375159613</t>
  </si>
  <si>
    <t>古田村</t>
  </si>
  <si>
    <t>0385427371</t>
  </si>
  <si>
    <t>红峰村</t>
  </si>
  <si>
    <t>0403355804</t>
  </si>
  <si>
    <t>红旗村</t>
  </si>
  <si>
    <t>0375069565</t>
  </si>
  <si>
    <t>金桥村</t>
  </si>
  <si>
    <t>0375158825</t>
  </si>
  <si>
    <t>迳坑村</t>
  </si>
  <si>
    <t>0375158724</t>
  </si>
  <si>
    <t>里泗村</t>
  </si>
  <si>
    <t>0375158564</t>
  </si>
  <si>
    <t>芦山村</t>
  </si>
  <si>
    <t>0403352977</t>
  </si>
  <si>
    <t>罗坪村</t>
  </si>
  <si>
    <t>0376301770</t>
  </si>
  <si>
    <t>密坑村</t>
  </si>
  <si>
    <t>0403357129</t>
  </si>
  <si>
    <t>农业村</t>
  </si>
  <si>
    <t>0379748174</t>
  </si>
  <si>
    <t>上欧村</t>
  </si>
  <si>
    <t>0403352906</t>
  </si>
  <si>
    <t>上窑村</t>
  </si>
  <si>
    <t>0375117785</t>
  </si>
  <si>
    <t>蔬菜场村</t>
  </si>
  <si>
    <t>0404425818</t>
  </si>
  <si>
    <t>渔民村</t>
  </si>
  <si>
    <t>0385539935</t>
  </si>
  <si>
    <t>水南村</t>
  </si>
  <si>
    <t>0403357073</t>
  </si>
  <si>
    <t>新地村</t>
  </si>
  <si>
    <t>0376297149</t>
  </si>
  <si>
    <t>窑塘村</t>
  </si>
  <si>
    <t>0376306238</t>
  </si>
  <si>
    <t>永红村</t>
  </si>
  <si>
    <t>0375159873</t>
  </si>
  <si>
    <t>楂林村</t>
  </si>
  <si>
    <t>0375159714</t>
  </si>
  <si>
    <t>0411984340</t>
  </si>
  <si>
    <t>0424096636</t>
  </si>
  <si>
    <t>黄金村</t>
  </si>
  <si>
    <t>0375466324</t>
  </si>
  <si>
    <t>河田村</t>
  </si>
  <si>
    <t>0385085656</t>
  </si>
  <si>
    <t>贡江镇 汇总</t>
  </si>
  <si>
    <t>禾丰镇</t>
  </si>
  <si>
    <t>隘下村</t>
  </si>
  <si>
    <t>0375378650</t>
  </si>
  <si>
    <t>陂角村</t>
  </si>
  <si>
    <t>0375482311</t>
  </si>
  <si>
    <t>大龙村</t>
  </si>
  <si>
    <t>0375482379</t>
  </si>
  <si>
    <t>大塆村</t>
  </si>
  <si>
    <t>0375482294</t>
  </si>
  <si>
    <t>大字村</t>
  </si>
  <si>
    <t>0375482409</t>
  </si>
  <si>
    <t>东光村</t>
  </si>
  <si>
    <t>0375374687</t>
  </si>
  <si>
    <t>禾丰村</t>
  </si>
  <si>
    <t>0375371082</t>
  </si>
  <si>
    <t>珠塘村</t>
  </si>
  <si>
    <t>0375482382</t>
  </si>
  <si>
    <t>华堂村</t>
  </si>
  <si>
    <t>0375482340</t>
  </si>
  <si>
    <t>黄塅村</t>
  </si>
  <si>
    <t>0375345818</t>
  </si>
  <si>
    <t>黄泥村</t>
  </si>
  <si>
    <t>0375484346</t>
  </si>
  <si>
    <t>黄田村</t>
  </si>
  <si>
    <t>0375772638</t>
  </si>
  <si>
    <t>金盆村</t>
  </si>
  <si>
    <t>0375482353</t>
  </si>
  <si>
    <t>库心村</t>
  </si>
  <si>
    <t>0375566734</t>
  </si>
  <si>
    <t>麻芫村</t>
  </si>
  <si>
    <t>0375482337</t>
  </si>
  <si>
    <t>坪山村</t>
  </si>
  <si>
    <t>0375339574</t>
  </si>
  <si>
    <t>石迳村</t>
  </si>
  <si>
    <t>0375562918</t>
  </si>
  <si>
    <t>亭子村</t>
  </si>
  <si>
    <t>0383756150</t>
  </si>
  <si>
    <t>尧口村</t>
  </si>
  <si>
    <t>0373636279</t>
  </si>
  <si>
    <t>园岭村</t>
  </si>
  <si>
    <t>0375484287</t>
  </si>
  <si>
    <t>营前村</t>
  </si>
  <si>
    <t>0375379695</t>
  </si>
  <si>
    <t>中坊村</t>
  </si>
  <si>
    <t>0375363348</t>
  </si>
  <si>
    <t>禾丰镇 汇总</t>
  </si>
  <si>
    <t>黄麟乡</t>
  </si>
  <si>
    <t>大岭村</t>
  </si>
  <si>
    <t>0375160314</t>
  </si>
  <si>
    <t>公馆村</t>
  </si>
  <si>
    <t>0375160268</t>
  </si>
  <si>
    <t>湖山村</t>
  </si>
  <si>
    <t>0375125100</t>
  </si>
  <si>
    <t>0380775693</t>
  </si>
  <si>
    <t>黄龙村</t>
  </si>
  <si>
    <t>0375094273</t>
  </si>
  <si>
    <t>井塘村</t>
  </si>
  <si>
    <t>0375126435</t>
  </si>
  <si>
    <t>0382206452</t>
  </si>
  <si>
    <t>迳尾村</t>
  </si>
  <si>
    <t>0375134342</t>
  </si>
  <si>
    <t>岭下村</t>
  </si>
  <si>
    <t>0375160284</t>
  </si>
  <si>
    <t>流坑村</t>
  </si>
  <si>
    <t>0375133860</t>
  </si>
  <si>
    <t>罗西村</t>
  </si>
  <si>
    <t>0375134661</t>
  </si>
  <si>
    <t>桃溪村</t>
  </si>
  <si>
    <t>0375160398</t>
  </si>
  <si>
    <t>前塘村</t>
  </si>
  <si>
    <t>0375160372</t>
  </si>
  <si>
    <t>上关村</t>
  </si>
  <si>
    <t>0381302188</t>
  </si>
  <si>
    <t>太南村</t>
  </si>
  <si>
    <t>0375134629</t>
  </si>
  <si>
    <t>下堡村</t>
  </si>
  <si>
    <t>0375160356</t>
  </si>
  <si>
    <t>下关村</t>
  </si>
  <si>
    <t>0375113741</t>
  </si>
  <si>
    <t>盐潭村</t>
  </si>
  <si>
    <t>0381305871</t>
  </si>
  <si>
    <t>杨屋村</t>
  </si>
  <si>
    <t>0375134599</t>
  </si>
  <si>
    <t>于阳村</t>
  </si>
  <si>
    <t>0382203408</t>
  </si>
  <si>
    <t>远坑村</t>
  </si>
  <si>
    <t>0375160330</t>
  </si>
  <si>
    <t>朱田村</t>
  </si>
  <si>
    <t>0375134339</t>
  </si>
  <si>
    <t>黄麟乡 汇总</t>
  </si>
  <si>
    <t>靖石乡</t>
  </si>
  <si>
    <t>长赖村</t>
  </si>
  <si>
    <t>0375591761</t>
  </si>
  <si>
    <t>黄沙村</t>
  </si>
  <si>
    <t>0375587638</t>
  </si>
  <si>
    <t>靖东村</t>
  </si>
  <si>
    <t>0375532582</t>
  </si>
  <si>
    <t>靖石村</t>
  </si>
  <si>
    <t>0375107188</t>
  </si>
  <si>
    <t>靖樟村</t>
  </si>
  <si>
    <t>0372123114</t>
  </si>
  <si>
    <t>良纯村</t>
  </si>
  <si>
    <t>0402120997</t>
  </si>
  <si>
    <t>任头村</t>
  </si>
  <si>
    <t>0402085823</t>
  </si>
  <si>
    <t>田东村</t>
  </si>
  <si>
    <t>0372334837</t>
  </si>
  <si>
    <t>杨梅村</t>
  </si>
  <si>
    <t>0376222671</t>
  </si>
  <si>
    <t>渔翁村</t>
  </si>
  <si>
    <t>0383630391</t>
  </si>
  <si>
    <t>靖石乡 汇总</t>
  </si>
  <si>
    <t>宽田乡</t>
  </si>
  <si>
    <t>高陂村</t>
  </si>
  <si>
    <t>0379415636</t>
  </si>
  <si>
    <t>桂龙村</t>
  </si>
  <si>
    <t>0380030202</t>
  </si>
  <si>
    <t>0380031393</t>
  </si>
  <si>
    <t>红星村</t>
  </si>
  <si>
    <t>0375617445</t>
  </si>
  <si>
    <t>0380029934</t>
  </si>
  <si>
    <t>角坑村</t>
  </si>
  <si>
    <t>0375616833</t>
  </si>
  <si>
    <t>李屋村</t>
  </si>
  <si>
    <t>0379640151</t>
  </si>
  <si>
    <t>留田村</t>
  </si>
  <si>
    <t>0401498811</t>
  </si>
  <si>
    <t>龙泉村</t>
  </si>
  <si>
    <t>0375532755</t>
  </si>
  <si>
    <t>龙山村</t>
  </si>
  <si>
    <t>0379418257</t>
  </si>
  <si>
    <t>马头村</t>
  </si>
  <si>
    <t>0380023040</t>
  </si>
  <si>
    <t>宽田村</t>
  </si>
  <si>
    <t>0399439362</t>
  </si>
  <si>
    <t>山下村</t>
  </si>
  <si>
    <t>0375531895</t>
  </si>
  <si>
    <t>上堡畲族村</t>
  </si>
  <si>
    <t>0375530993</t>
  </si>
  <si>
    <t>石含村</t>
  </si>
  <si>
    <t>0375616093</t>
  </si>
  <si>
    <t>石马村</t>
  </si>
  <si>
    <t>0375611782</t>
  </si>
  <si>
    <t>桐树村</t>
  </si>
  <si>
    <t>0375615654</t>
  </si>
  <si>
    <t>0401736690</t>
  </si>
  <si>
    <t>仙马村</t>
  </si>
  <si>
    <t>0380478231</t>
  </si>
  <si>
    <t>杨公村</t>
  </si>
  <si>
    <t>0375612310</t>
  </si>
  <si>
    <t>寨面村</t>
  </si>
  <si>
    <t>0375614000</t>
  </si>
  <si>
    <t>嶂下村</t>
  </si>
  <si>
    <t>0379419902</t>
  </si>
  <si>
    <t>珠田村</t>
  </si>
  <si>
    <t>0379417788</t>
  </si>
  <si>
    <t>宽田乡 汇总</t>
  </si>
  <si>
    <t>利村乡</t>
  </si>
  <si>
    <t>茶坑村</t>
  </si>
  <si>
    <t>0375520790</t>
  </si>
  <si>
    <t>花坛村</t>
  </si>
  <si>
    <t>0380815528</t>
  </si>
  <si>
    <t>回垅村</t>
  </si>
  <si>
    <t>0375106794</t>
  </si>
  <si>
    <t>里仁村</t>
  </si>
  <si>
    <t>0375340581</t>
  </si>
  <si>
    <t>0375364035</t>
  </si>
  <si>
    <t>利村村</t>
  </si>
  <si>
    <t>0375137282</t>
  </si>
  <si>
    <t>0375139073</t>
  </si>
  <si>
    <t>连塘村</t>
  </si>
  <si>
    <t>0375237041</t>
  </si>
  <si>
    <t>洛村村</t>
  </si>
  <si>
    <t>0375136944</t>
  </si>
  <si>
    <t>三坊头村</t>
  </si>
  <si>
    <t>0375108992</t>
  </si>
  <si>
    <t>上垅村</t>
  </si>
  <si>
    <t>0375425499</t>
  </si>
  <si>
    <t>上坪村</t>
  </si>
  <si>
    <t>0403799495</t>
  </si>
  <si>
    <t>上坪村圩上组村委</t>
  </si>
  <si>
    <t>0388108480</t>
  </si>
  <si>
    <t>上下村</t>
  </si>
  <si>
    <t>0375476396</t>
  </si>
  <si>
    <t>0375454718</t>
  </si>
  <si>
    <t>狮石下村</t>
  </si>
  <si>
    <t>0402755472</t>
  </si>
  <si>
    <t>0375102138</t>
  </si>
  <si>
    <t>渭田村</t>
  </si>
  <si>
    <t>0381641380</t>
  </si>
  <si>
    <t>下垅村</t>
  </si>
  <si>
    <t>0375263547</t>
  </si>
  <si>
    <t>下渭村</t>
  </si>
  <si>
    <t>0403818615</t>
  </si>
  <si>
    <t>利村乡 汇总</t>
  </si>
  <si>
    <t>岭背镇</t>
  </si>
  <si>
    <t>布坑村</t>
  </si>
  <si>
    <t>0376210212</t>
  </si>
  <si>
    <t>长富村</t>
  </si>
  <si>
    <t>0375158131</t>
  </si>
  <si>
    <t>大塘村</t>
  </si>
  <si>
    <t>0376192952</t>
  </si>
  <si>
    <t>大窝村</t>
  </si>
  <si>
    <t>0375169281</t>
  </si>
  <si>
    <t>东坑村</t>
  </si>
  <si>
    <t>0376213598</t>
  </si>
  <si>
    <t>蛤蟆石村</t>
  </si>
  <si>
    <t>0375146349</t>
  </si>
  <si>
    <t>禾溪埠村</t>
  </si>
  <si>
    <t>0375172760</t>
  </si>
  <si>
    <t>禾溪村</t>
  </si>
  <si>
    <t>0375144880</t>
  </si>
  <si>
    <t>金溪村</t>
  </si>
  <si>
    <t>0375157053</t>
  </si>
  <si>
    <t>金星村</t>
  </si>
  <si>
    <t>0375158812</t>
  </si>
  <si>
    <t>兰龙村</t>
  </si>
  <si>
    <t>0383798453</t>
  </si>
  <si>
    <t>岭背村</t>
  </si>
  <si>
    <t>0375140471</t>
  </si>
  <si>
    <t>录田村</t>
  </si>
  <si>
    <t>0377970542</t>
  </si>
  <si>
    <t>山田村</t>
  </si>
  <si>
    <t>0375155800</t>
  </si>
  <si>
    <t>上营村</t>
  </si>
  <si>
    <t>0375158157</t>
  </si>
  <si>
    <t>谢屋村</t>
  </si>
  <si>
    <t>0375171972</t>
  </si>
  <si>
    <t>太阴山村</t>
  </si>
  <si>
    <t>0375171640</t>
  </si>
  <si>
    <t>塘内村</t>
  </si>
  <si>
    <t>0376208677</t>
  </si>
  <si>
    <t>塘外村</t>
  </si>
  <si>
    <t>0376205359</t>
  </si>
  <si>
    <t>下拔村</t>
  </si>
  <si>
    <t>0376210759</t>
  </si>
  <si>
    <t>小禾溪村</t>
  </si>
  <si>
    <t>0375482265</t>
  </si>
  <si>
    <t>小岭村</t>
  </si>
  <si>
    <t>0376208475</t>
  </si>
  <si>
    <t>水头村</t>
  </si>
  <si>
    <t>0375171321</t>
  </si>
  <si>
    <t>燕溪村</t>
  </si>
  <si>
    <t>0376205636</t>
  </si>
  <si>
    <t>阳田村</t>
  </si>
  <si>
    <t>0375159538</t>
  </si>
  <si>
    <t>元峰村</t>
  </si>
  <si>
    <t>0376213309</t>
  </si>
  <si>
    <t>岭背镇 汇总</t>
  </si>
  <si>
    <t>罗坳镇</t>
  </si>
  <si>
    <t>步前村</t>
  </si>
  <si>
    <t>0374957737</t>
  </si>
  <si>
    <t>大桥村</t>
  </si>
  <si>
    <t>0398190361</t>
  </si>
  <si>
    <t>河坪村</t>
  </si>
  <si>
    <t>0385968621</t>
  </si>
  <si>
    <t>黄坳村</t>
  </si>
  <si>
    <t>0385085265</t>
  </si>
  <si>
    <t>鲤鱼村</t>
  </si>
  <si>
    <t>0382177026</t>
  </si>
  <si>
    <t>罗坳村</t>
  </si>
  <si>
    <t>0375371239</t>
  </si>
  <si>
    <t>茅坪村</t>
  </si>
  <si>
    <t>0382230574</t>
  </si>
  <si>
    <t>孟口村</t>
  </si>
  <si>
    <t>0385169053</t>
  </si>
  <si>
    <t>0385085382</t>
  </si>
  <si>
    <t>全角村</t>
  </si>
  <si>
    <t>0375074109</t>
  </si>
  <si>
    <t>三门村</t>
  </si>
  <si>
    <t>0385084897</t>
  </si>
  <si>
    <t>水塅村</t>
  </si>
  <si>
    <t>0374964090</t>
  </si>
  <si>
    <t>塘头村</t>
  </si>
  <si>
    <t>0374872311</t>
  </si>
  <si>
    <t>下坪村</t>
  </si>
  <si>
    <t>0375776249</t>
  </si>
  <si>
    <t>岩背村</t>
  </si>
  <si>
    <t>0385886738</t>
  </si>
  <si>
    <t>0375372854</t>
  </si>
  <si>
    <t>跃州村</t>
  </si>
  <si>
    <t>0385085513</t>
  </si>
  <si>
    <t>正坑村</t>
  </si>
  <si>
    <t>0383375160</t>
  </si>
  <si>
    <t>峡山村</t>
  </si>
  <si>
    <t>0383425995</t>
  </si>
  <si>
    <t>罗坳镇 汇总</t>
  </si>
  <si>
    <t>罗江乡</t>
  </si>
  <si>
    <t>白田村</t>
  </si>
  <si>
    <t>0375435461</t>
  </si>
  <si>
    <t>高滩村</t>
  </si>
  <si>
    <t>0375620243</t>
  </si>
  <si>
    <t>筀竹村</t>
  </si>
  <si>
    <t>0380543483</t>
  </si>
  <si>
    <t>黄坑村</t>
  </si>
  <si>
    <t>0379850884</t>
  </si>
  <si>
    <t>联丰村</t>
  </si>
  <si>
    <t>0375622470</t>
  </si>
  <si>
    <t>罗江村</t>
  </si>
  <si>
    <t>0378764593</t>
  </si>
  <si>
    <t>前村村</t>
  </si>
  <si>
    <t>0375491090</t>
  </si>
  <si>
    <t>上溪村</t>
  </si>
  <si>
    <t>0375515084</t>
  </si>
  <si>
    <t>苏坑村</t>
  </si>
  <si>
    <t>0376082756</t>
  </si>
  <si>
    <t>0398870171</t>
  </si>
  <si>
    <t>太坪村</t>
  </si>
  <si>
    <t>0397983678</t>
  </si>
  <si>
    <t>西岗村</t>
  </si>
  <si>
    <t>0379849545</t>
  </si>
  <si>
    <t>下坝村</t>
  </si>
  <si>
    <t>0375688689</t>
  </si>
  <si>
    <t>小满村</t>
  </si>
  <si>
    <t>0380899212</t>
  </si>
  <si>
    <t>新屋村</t>
  </si>
  <si>
    <t>0375519826</t>
  </si>
  <si>
    <t>洋坑村</t>
  </si>
  <si>
    <t>0380782233</t>
  </si>
  <si>
    <t>罗江乡 汇总</t>
  </si>
  <si>
    <t>马安乡</t>
  </si>
  <si>
    <t>大螺村</t>
  </si>
  <si>
    <t>0375009136</t>
  </si>
  <si>
    <t>贡布村</t>
  </si>
  <si>
    <t>0374872252</t>
  </si>
  <si>
    <t>马安村</t>
  </si>
  <si>
    <t>0374813985</t>
  </si>
  <si>
    <t>上宝村</t>
  </si>
  <si>
    <t>0374986883</t>
  </si>
  <si>
    <t>头金村</t>
  </si>
  <si>
    <t>0374824790</t>
  </si>
  <si>
    <t>西汾村</t>
  </si>
  <si>
    <t>0375005932</t>
  </si>
  <si>
    <t>溪背村</t>
  </si>
  <si>
    <t>0374871464</t>
  </si>
  <si>
    <t>马安乡 汇总</t>
  </si>
  <si>
    <t>盘古山镇</t>
  </si>
  <si>
    <t>茶梓村</t>
  </si>
  <si>
    <t>0375485091</t>
  </si>
  <si>
    <t>长龙村</t>
  </si>
  <si>
    <t>0408539384</t>
  </si>
  <si>
    <t>塅仔村</t>
  </si>
  <si>
    <t>0375485365</t>
  </si>
  <si>
    <t>工农村</t>
  </si>
  <si>
    <t>0375484971</t>
  </si>
  <si>
    <t>和平村</t>
  </si>
  <si>
    <t>0375485222</t>
  </si>
  <si>
    <t>横城村</t>
  </si>
  <si>
    <t>0379324468</t>
  </si>
  <si>
    <t>下增村</t>
  </si>
  <si>
    <t>0375484939</t>
  </si>
  <si>
    <t>人和村</t>
  </si>
  <si>
    <t>0379186695</t>
  </si>
  <si>
    <t>仁风村</t>
  </si>
  <si>
    <t>0375485033</t>
  </si>
  <si>
    <t>山森村</t>
  </si>
  <si>
    <t>0379193235</t>
  </si>
  <si>
    <t>盘古山镇 汇总</t>
  </si>
  <si>
    <t>祁禄山镇</t>
  </si>
  <si>
    <t>永背村</t>
  </si>
  <si>
    <t>0376377876</t>
  </si>
  <si>
    <t>塅水村</t>
  </si>
  <si>
    <t>0376337986</t>
  </si>
  <si>
    <t>金沙村</t>
  </si>
  <si>
    <t>0376327611</t>
  </si>
  <si>
    <t>坑溪村</t>
  </si>
  <si>
    <t>0376302786</t>
  </si>
  <si>
    <t>邓屋村</t>
  </si>
  <si>
    <t>0376278283</t>
  </si>
  <si>
    <t>马岭村</t>
  </si>
  <si>
    <t>0376273350</t>
  </si>
  <si>
    <t>水坞村</t>
  </si>
  <si>
    <t>0376274643</t>
  </si>
  <si>
    <t>横龙村</t>
  </si>
  <si>
    <t>0376364153</t>
  </si>
  <si>
    <t>井前村</t>
  </si>
  <si>
    <t>0376365824</t>
  </si>
  <si>
    <t>上岭岗村</t>
  </si>
  <si>
    <t>0376370006</t>
  </si>
  <si>
    <t>畚岭村</t>
  </si>
  <si>
    <t>0403768428</t>
  </si>
  <si>
    <t>祁禄山镇 汇总</t>
  </si>
  <si>
    <t>桥头乡</t>
  </si>
  <si>
    <t>东山村</t>
  </si>
  <si>
    <t>0374764430</t>
  </si>
  <si>
    <t>固石村</t>
  </si>
  <si>
    <t>0374765866</t>
  </si>
  <si>
    <t>历迳村</t>
  </si>
  <si>
    <t>0374764153</t>
  </si>
  <si>
    <t>江背村</t>
  </si>
  <si>
    <t>0374779742</t>
  </si>
  <si>
    <t>桥头村</t>
  </si>
  <si>
    <t>0374768487</t>
  </si>
  <si>
    <t>水背村</t>
  </si>
  <si>
    <t>0374765651</t>
  </si>
  <si>
    <t>朱屋村</t>
  </si>
  <si>
    <t>0374767950</t>
  </si>
  <si>
    <t>桥头乡 汇总</t>
  </si>
  <si>
    <t>沙心乡</t>
  </si>
  <si>
    <t>东布村</t>
  </si>
  <si>
    <t>0379900172</t>
  </si>
  <si>
    <t>高屋村</t>
  </si>
  <si>
    <t>0379903155</t>
  </si>
  <si>
    <t>红光村</t>
  </si>
  <si>
    <t>0379907418</t>
  </si>
  <si>
    <t>沙塘村</t>
  </si>
  <si>
    <t>0379907623</t>
  </si>
  <si>
    <t>沙新村</t>
  </si>
  <si>
    <t>0379896466</t>
  </si>
  <si>
    <t>沙心乡 汇总</t>
  </si>
  <si>
    <t>铁山垄镇</t>
  </si>
  <si>
    <t>大布村</t>
  </si>
  <si>
    <t>0368408760</t>
  </si>
  <si>
    <t>大富脑村</t>
  </si>
  <si>
    <t>0368505025</t>
  </si>
  <si>
    <t>大庄村</t>
  </si>
  <si>
    <t>0368410334</t>
  </si>
  <si>
    <t>丰田村</t>
  </si>
  <si>
    <t>0368517181</t>
  </si>
  <si>
    <t>河迳村</t>
  </si>
  <si>
    <t>0368532700</t>
  </si>
  <si>
    <t>林丰村</t>
  </si>
  <si>
    <t>0368528749</t>
  </si>
  <si>
    <t>0390667669</t>
  </si>
  <si>
    <t>畔田村</t>
  </si>
  <si>
    <t>0368409486</t>
  </si>
  <si>
    <t>中坑村</t>
  </si>
  <si>
    <t>0368333853</t>
  </si>
  <si>
    <t>铁山垄镇 汇总</t>
  </si>
  <si>
    <t>仙下乡</t>
  </si>
  <si>
    <t>福星村</t>
  </si>
  <si>
    <t>0374432849</t>
  </si>
  <si>
    <t>富坑村</t>
  </si>
  <si>
    <t>0375244841</t>
  </si>
  <si>
    <t>高兴村</t>
  </si>
  <si>
    <t>0373883721</t>
  </si>
  <si>
    <t>观背村</t>
  </si>
  <si>
    <t>0374432807</t>
  </si>
  <si>
    <t>吉村村</t>
  </si>
  <si>
    <t>0375237038</t>
  </si>
  <si>
    <t>莲塘村</t>
  </si>
  <si>
    <t>0373881523</t>
  </si>
  <si>
    <t>龙溪村</t>
  </si>
  <si>
    <t>0373884069</t>
  </si>
  <si>
    <t>乱石村</t>
  </si>
  <si>
    <t>0373867138</t>
  </si>
  <si>
    <t>三贯村</t>
  </si>
  <si>
    <t>0373865741</t>
  </si>
  <si>
    <t>山塅村</t>
  </si>
  <si>
    <t>0379422322</t>
  </si>
  <si>
    <t>上方村</t>
  </si>
  <si>
    <t>0375238259</t>
  </si>
  <si>
    <t>石陂村</t>
  </si>
  <si>
    <t>0375499791</t>
  </si>
  <si>
    <t>石坑村</t>
  </si>
  <si>
    <t>0379422289</t>
  </si>
  <si>
    <t>潭石村</t>
  </si>
  <si>
    <t>0374432764</t>
  </si>
  <si>
    <t>西洋村</t>
  </si>
  <si>
    <t>0379421970</t>
  </si>
  <si>
    <t>仙下村</t>
  </si>
  <si>
    <t>0374432894</t>
  </si>
  <si>
    <t>洋田村</t>
  </si>
  <si>
    <t>0374432735</t>
  </si>
  <si>
    <t>邹坑村</t>
  </si>
  <si>
    <t>0379421879</t>
  </si>
  <si>
    <t>0447244568</t>
  </si>
  <si>
    <t>仙下乡 汇总</t>
  </si>
  <si>
    <t>小溪乡</t>
  </si>
  <si>
    <t>坳下村</t>
  </si>
  <si>
    <t>0376035330</t>
  </si>
  <si>
    <t>簸箕村</t>
  </si>
  <si>
    <t>0379696864</t>
  </si>
  <si>
    <t>长源村</t>
  </si>
  <si>
    <t>0376223355</t>
  </si>
  <si>
    <t>船坑村</t>
  </si>
  <si>
    <t>0376159467</t>
  </si>
  <si>
    <t>0379850738</t>
  </si>
  <si>
    <t>鹅婆村</t>
  </si>
  <si>
    <t>0379687547</t>
  </si>
  <si>
    <t>高石村</t>
  </si>
  <si>
    <t>0379688205</t>
  </si>
  <si>
    <t>0376223397</t>
  </si>
  <si>
    <t>流源村</t>
  </si>
  <si>
    <t>0379688351</t>
  </si>
  <si>
    <t>桃枝村</t>
  </si>
  <si>
    <t>0379686078</t>
  </si>
  <si>
    <t>藤桥村</t>
  </si>
  <si>
    <t>0379683398</t>
  </si>
  <si>
    <t>田心村</t>
  </si>
  <si>
    <t>0379700990</t>
  </si>
  <si>
    <t>小溪村</t>
  </si>
  <si>
    <t>0379693113</t>
  </si>
  <si>
    <t>左坑村</t>
  </si>
  <si>
    <t>0379666021</t>
  </si>
  <si>
    <t>小溪乡 汇总</t>
  </si>
  <si>
    <t>新陂乡</t>
  </si>
  <si>
    <t>高田村</t>
  </si>
  <si>
    <t>0375503306</t>
  </si>
  <si>
    <t>光明村</t>
  </si>
  <si>
    <t>0402512633</t>
  </si>
  <si>
    <t>觉村村</t>
  </si>
  <si>
    <t>0375485831</t>
  </si>
  <si>
    <t>庙背村</t>
  </si>
  <si>
    <t>0375523933</t>
  </si>
  <si>
    <t>群联村</t>
  </si>
  <si>
    <t>0375523858</t>
  </si>
  <si>
    <t>塘坑村</t>
  </si>
  <si>
    <t>0399467806</t>
  </si>
  <si>
    <t>新陂村</t>
  </si>
  <si>
    <t>0375505807</t>
  </si>
  <si>
    <t>板塘村</t>
  </si>
  <si>
    <t>0375515332</t>
  </si>
  <si>
    <t>移陂村</t>
  </si>
  <si>
    <t>0375514443</t>
  </si>
  <si>
    <t>义屋村</t>
  </si>
  <si>
    <t>0375484997</t>
  </si>
  <si>
    <t>中塅村</t>
  </si>
  <si>
    <t>0375492862</t>
  </si>
  <si>
    <t>新陂乡 汇总</t>
  </si>
  <si>
    <t>银坑镇</t>
  </si>
  <si>
    <t>汾坑村</t>
  </si>
  <si>
    <t>0379852981</t>
  </si>
  <si>
    <t>富竹村</t>
  </si>
  <si>
    <t>0379851281</t>
  </si>
  <si>
    <t>汉田村</t>
  </si>
  <si>
    <t>0379851148</t>
  </si>
  <si>
    <t>河背村</t>
  </si>
  <si>
    <t>0375495018</t>
  </si>
  <si>
    <t>井洲村</t>
  </si>
  <si>
    <t>0379853069</t>
  </si>
  <si>
    <t>冷水村</t>
  </si>
  <si>
    <t>0375527485</t>
  </si>
  <si>
    <t>里汾村</t>
  </si>
  <si>
    <t>0379852750</t>
  </si>
  <si>
    <t>梅屋村</t>
  </si>
  <si>
    <t>0383558248</t>
  </si>
  <si>
    <t>年丰村</t>
  </si>
  <si>
    <t>0381590217</t>
  </si>
  <si>
    <t>琵琶村</t>
  </si>
  <si>
    <t>0375436767</t>
  </si>
  <si>
    <t>平安村</t>
  </si>
  <si>
    <t>0375449187</t>
  </si>
  <si>
    <t>坪脑村</t>
  </si>
  <si>
    <t>0375476178</t>
  </si>
  <si>
    <t>上排村</t>
  </si>
  <si>
    <t>0379852691</t>
  </si>
  <si>
    <t>上谢村</t>
  </si>
  <si>
    <t>0383558020</t>
  </si>
  <si>
    <t>松山村</t>
  </si>
  <si>
    <t>0399304592</t>
  </si>
  <si>
    <t>0402143204</t>
  </si>
  <si>
    <t>香塘村</t>
  </si>
  <si>
    <t>0375479021</t>
  </si>
  <si>
    <t>谢坑村</t>
  </si>
  <si>
    <t>0375348282</t>
  </si>
  <si>
    <t>岩前村</t>
  </si>
  <si>
    <t>0375496910</t>
  </si>
  <si>
    <t>洋河村</t>
  </si>
  <si>
    <t>0375437513</t>
  </si>
  <si>
    <t>洋迳村</t>
  </si>
  <si>
    <t>0375489615</t>
  </si>
  <si>
    <t>窑前村</t>
  </si>
  <si>
    <t>0375365357</t>
  </si>
  <si>
    <t>银坑村</t>
  </si>
  <si>
    <t>0375486124</t>
  </si>
  <si>
    <t>营下村</t>
  </si>
  <si>
    <t>0375394416</t>
  </si>
  <si>
    <t>周庆村</t>
  </si>
  <si>
    <t>0379853128</t>
  </si>
  <si>
    <t>周新村</t>
  </si>
  <si>
    <t>0379853274</t>
  </si>
  <si>
    <t>银坑镇 汇总</t>
  </si>
  <si>
    <t>梓山镇</t>
  </si>
  <si>
    <t>潭头村</t>
  </si>
  <si>
    <t>0375510962</t>
  </si>
  <si>
    <t>长口村</t>
  </si>
  <si>
    <t>0375504572</t>
  </si>
  <si>
    <t>源枫村</t>
  </si>
  <si>
    <t>0375494161</t>
  </si>
  <si>
    <t>大陂村</t>
  </si>
  <si>
    <t>0402781705</t>
  </si>
  <si>
    <t>岗脑村</t>
  </si>
  <si>
    <t>0375507728</t>
  </si>
  <si>
    <t>合和村</t>
  </si>
  <si>
    <t>0375523395</t>
  </si>
  <si>
    <t>河坑村</t>
  </si>
  <si>
    <t>0375602146</t>
  </si>
  <si>
    <t>花桥村</t>
  </si>
  <si>
    <t>0375485062</t>
  </si>
  <si>
    <t>磊石村</t>
  </si>
  <si>
    <t>0375594483</t>
  </si>
  <si>
    <t>联星村</t>
  </si>
  <si>
    <t>0375596841</t>
  </si>
  <si>
    <t>龙口村</t>
  </si>
  <si>
    <t>0375606151</t>
  </si>
  <si>
    <t>排脑村</t>
  </si>
  <si>
    <t>0375591787</t>
  </si>
  <si>
    <t>山峰村</t>
  </si>
  <si>
    <t>0375532058</t>
  </si>
  <si>
    <t>山塘村</t>
  </si>
  <si>
    <t>0375587801</t>
  </si>
  <si>
    <t>上蕉村</t>
  </si>
  <si>
    <t>0375598124</t>
  </si>
  <si>
    <t>安和村</t>
  </si>
  <si>
    <t>0375512766</t>
  </si>
  <si>
    <t>塘贯村</t>
  </si>
  <si>
    <t>0375517442</t>
  </si>
  <si>
    <t>下潭村</t>
  </si>
  <si>
    <t>0375515071</t>
  </si>
  <si>
    <t>星明村</t>
  </si>
  <si>
    <t>0375520471</t>
  </si>
  <si>
    <t>永丰村</t>
  </si>
  <si>
    <t>0375584323</t>
  </si>
  <si>
    <t>张军村</t>
  </si>
  <si>
    <t>0375605839</t>
  </si>
  <si>
    <t>中心村</t>
  </si>
  <si>
    <t>0375533048</t>
  </si>
  <si>
    <t>梓山村</t>
  </si>
  <si>
    <t>0375530746</t>
  </si>
  <si>
    <t>红丰村</t>
  </si>
  <si>
    <t>0427647589</t>
  </si>
  <si>
    <t>0447235414</t>
  </si>
  <si>
    <t>梓山镇 汇总</t>
  </si>
  <si>
    <t>总计</t>
  </si>
  <si>
    <t>审核：</t>
  </si>
  <si>
    <t>复核：</t>
  </si>
  <si>
    <t>制表：</t>
  </si>
  <si>
    <t>6月国补电量</t>
  </si>
  <si>
    <t>2023年6月国补电费（元）</t>
  </si>
  <si>
    <t>杨梅村靖</t>
  </si>
  <si>
    <t>黄泥塘村</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</si>
</sst>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176" formatCode="@&quot;村&quot;&quot;级&quot;&quot;电&quot;&quot;站&quot;"/>
    <numFmt numFmtId="43" formatCode="_ * #,##0.00_ ;_ * \-#,##0.00_ ;_ * &quot;-&quot;??_ ;_ @_ "/>
    <numFmt numFmtId="177" formatCode="0.00_);[Red]\(0.00\)"/>
    <numFmt numFmtId="42" formatCode="_ &quot;￥&quot;* #,##0_ ;_ &quot;￥&quot;* \-#,##0_ ;_ &quot;￥&quot;* &quot;-&quot;_ ;_ @_ "/>
    <numFmt numFmtId="178" formatCode="0.00_ "/>
  </numFmts>
  <fonts count="33">
    <font>
      <sz val="12"/>
      <name val="宋体"/>
      <charset val="134"/>
    </font>
    <font>
      <sz val="11"/>
      <name val="宋体"/>
      <charset val="134"/>
      <scheme val="minor"/>
    </font>
    <font>
      <b/>
      <sz val="11"/>
      <name val="宋体"/>
      <charset val="134"/>
      <scheme val="minor"/>
    </font>
    <font>
      <b/>
      <sz val="18"/>
      <name val="宋体"/>
      <charset val="134"/>
    </font>
    <font>
      <sz val="11"/>
      <name val="宋体"/>
      <charset val="134"/>
    </font>
    <font>
      <sz val="10"/>
      <name val="宋体"/>
      <charset val="134"/>
    </font>
    <font>
      <b/>
      <sz val="12"/>
      <name val="宋体"/>
      <charset val="134"/>
    </font>
    <font>
      <b/>
      <sz val="11"/>
      <name val="黑体"/>
      <charset val="134"/>
    </font>
    <font>
      <b/>
      <sz val="11"/>
      <name val="宋体"/>
      <charset val="134"/>
    </font>
    <font>
      <b/>
      <sz val="10"/>
      <name val="宋体"/>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indexed="8"/>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
      <b/>
      <sz val="16"/>
      <name val="宋体"/>
      <charset val="134"/>
    </font>
    <font>
      <b/>
      <sz val="14"/>
      <name val="宋体"/>
      <charset val="134"/>
    </font>
  </fonts>
  <fills count="34">
    <fill>
      <patternFill patternType="none"/>
    </fill>
    <fill>
      <patternFill patternType="gray125"/>
    </fill>
    <fill>
      <patternFill patternType="solid">
        <fgColor rgb="FF00B050"/>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14" fillId="0" borderId="0" applyFont="0" applyFill="0" applyBorder="0" applyAlignment="0" applyProtection="0">
      <alignment vertical="center"/>
    </xf>
    <xf numFmtId="0" fontId="16" fillId="22" borderId="0" applyNumberFormat="0" applyBorder="0" applyAlignment="0" applyProtection="0">
      <alignment vertical="center"/>
    </xf>
    <xf numFmtId="0" fontId="23" fillId="18" borderId="1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6" fillId="10" borderId="0" applyNumberFormat="0" applyBorder="0" applyAlignment="0" applyProtection="0">
      <alignment vertical="center"/>
    </xf>
    <xf numFmtId="0" fontId="15" fillId="6" borderId="0" applyNumberFormat="0" applyBorder="0" applyAlignment="0" applyProtection="0">
      <alignment vertical="center"/>
    </xf>
    <xf numFmtId="43" fontId="14" fillId="0" borderId="0" applyFont="0" applyFill="0" applyBorder="0" applyAlignment="0" applyProtection="0">
      <alignment vertical="center"/>
    </xf>
    <xf numFmtId="0" fontId="10" fillId="5" borderId="0" applyNumberFormat="0" applyBorder="0" applyAlignment="0" applyProtection="0">
      <alignment vertical="center"/>
    </xf>
    <xf numFmtId="0" fontId="22" fillId="0" borderId="0" applyNumberFormat="0" applyFill="0" applyBorder="0" applyAlignment="0" applyProtection="0">
      <alignment vertical="center"/>
    </xf>
    <xf numFmtId="9" fontId="14" fillId="0" borderId="0" applyFont="0" applyFill="0" applyBorder="0" applyAlignment="0" applyProtection="0">
      <alignment vertical="center"/>
    </xf>
    <xf numFmtId="0" fontId="26" fillId="0" borderId="0" applyNumberFormat="0" applyFill="0" applyBorder="0" applyAlignment="0" applyProtection="0">
      <alignment vertical="center"/>
    </xf>
    <xf numFmtId="0" fontId="14" fillId="9" borderId="8" applyNumberFormat="0" applyFont="0" applyAlignment="0" applyProtection="0">
      <alignment vertical="center"/>
    </xf>
    <xf numFmtId="0" fontId="10" fillId="17"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6" applyNumberFormat="0" applyFill="0" applyAlignment="0" applyProtection="0">
      <alignment vertical="center"/>
    </xf>
    <xf numFmtId="0" fontId="12" fillId="0" borderId="6" applyNumberFormat="0" applyFill="0" applyAlignment="0" applyProtection="0">
      <alignment vertical="center"/>
    </xf>
    <xf numFmtId="0" fontId="10" fillId="25" borderId="0" applyNumberFormat="0" applyBorder="0" applyAlignment="0" applyProtection="0">
      <alignment vertical="center"/>
    </xf>
    <xf numFmtId="0" fontId="20" fillId="0" borderId="9" applyNumberFormat="0" applyFill="0" applyAlignment="0" applyProtection="0">
      <alignment vertical="center"/>
    </xf>
    <xf numFmtId="0" fontId="10" fillId="28" borderId="0" applyNumberFormat="0" applyBorder="0" applyAlignment="0" applyProtection="0">
      <alignment vertical="center"/>
    </xf>
    <xf numFmtId="0" fontId="11" fillId="4" borderId="5" applyNumberFormat="0" applyAlignment="0" applyProtection="0">
      <alignment vertical="center"/>
    </xf>
    <xf numFmtId="0" fontId="29" fillId="4" borderId="10" applyNumberFormat="0" applyAlignment="0" applyProtection="0">
      <alignment vertical="center"/>
    </xf>
    <xf numFmtId="0" fontId="24" fillId="21" borderId="11" applyNumberFormat="0" applyAlignment="0" applyProtection="0">
      <alignment vertical="center"/>
    </xf>
    <xf numFmtId="0" fontId="16" fillId="27" borderId="0" applyNumberFormat="0" applyBorder="0" applyAlignment="0" applyProtection="0">
      <alignment vertical="center"/>
    </xf>
    <xf numFmtId="0" fontId="10" fillId="33" borderId="0" applyNumberFormat="0" applyBorder="0" applyAlignment="0" applyProtection="0">
      <alignment vertical="center"/>
    </xf>
    <xf numFmtId="0" fontId="17" fillId="0" borderId="7" applyNumberFormat="0" applyFill="0" applyAlignment="0" applyProtection="0">
      <alignment vertical="center"/>
    </xf>
    <xf numFmtId="0" fontId="28" fillId="0" borderId="12" applyNumberFormat="0" applyFill="0" applyAlignment="0" applyProtection="0">
      <alignment vertical="center"/>
    </xf>
    <xf numFmtId="0" fontId="27" fillId="24" borderId="0" applyNumberFormat="0" applyBorder="0" applyAlignment="0" applyProtection="0">
      <alignment vertical="center"/>
    </xf>
    <xf numFmtId="0" fontId="30" fillId="32" borderId="0" applyNumberFormat="0" applyBorder="0" applyAlignment="0" applyProtection="0">
      <alignment vertical="center"/>
    </xf>
    <xf numFmtId="0" fontId="16" fillId="20" borderId="0" applyNumberFormat="0" applyBorder="0" applyAlignment="0" applyProtection="0">
      <alignment vertical="center"/>
    </xf>
    <xf numFmtId="0" fontId="10" fillId="14" borderId="0" applyNumberFormat="0" applyBorder="0" applyAlignment="0" applyProtection="0">
      <alignment vertical="center"/>
    </xf>
    <xf numFmtId="0" fontId="16" fillId="31" borderId="0" applyNumberFormat="0" applyBorder="0" applyAlignment="0" applyProtection="0">
      <alignment vertical="center"/>
    </xf>
    <xf numFmtId="0" fontId="16" fillId="13"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19" fillId="0" borderId="0" applyNumberFormat="0" applyBorder="0" applyProtection="0">
      <alignment vertical="center"/>
    </xf>
    <xf numFmtId="0" fontId="10" fillId="11" borderId="0" applyNumberFormat="0" applyBorder="0" applyAlignment="0" applyProtection="0">
      <alignment vertical="center"/>
    </xf>
    <xf numFmtId="0" fontId="10" fillId="30" borderId="0" applyNumberFormat="0" applyBorder="0" applyAlignment="0" applyProtection="0">
      <alignment vertical="center"/>
    </xf>
    <xf numFmtId="0" fontId="16" fillId="23" borderId="0" applyNumberFormat="0" applyBorder="0" applyAlignment="0" applyProtection="0">
      <alignment vertical="center"/>
    </xf>
    <xf numFmtId="0" fontId="16" fillId="16" borderId="0" applyNumberFormat="0" applyBorder="0" applyAlignment="0" applyProtection="0">
      <alignment vertical="center"/>
    </xf>
    <xf numFmtId="0" fontId="10" fillId="15" borderId="0" applyNumberFormat="0" applyBorder="0" applyAlignment="0" applyProtection="0">
      <alignment vertical="center"/>
    </xf>
    <xf numFmtId="0" fontId="16" fillId="19"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6" fillId="26" borderId="0" applyNumberFormat="0" applyBorder="0" applyAlignment="0" applyProtection="0">
      <alignment vertical="center"/>
    </xf>
    <xf numFmtId="0" fontId="10" fillId="29" borderId="0" applyNumberFormat="0" applyBorder="0" applyAlignment="0" applyProtection="0">
      <alignment vertical="center"/>
    </xf>
  </cellStyleXfs>
  <cellXfs count="70">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NumberFormat="1" applyFont="1" applyFill="1" applyBorder="1" applyAlignment="1">
      <alignment horizontal="left" vertical="center"/>
    </xf>
    <xf numFmtId="177" fontId="0" fillId="0" borderId="0" xfId="0" applyNumberFormat="1"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xf>
    <xf numFmtId="178" fontId="0" fillId="0" borderId="0" xfId="0" applyNumberFormat="1" applyFont="1" applyFill="1" applyBorder="1" applyAlignment="1">
      <alignment horizontal="left" vertical="center"/>
    </xf>
    <xf numFmtId="178" fontId="4"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2" borderId="1"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178" fontId="3" fillId="0" borderId="0" xfId="0" applyNumberFormat="1" applyFont="1" applyFill="1" applyAlignment="1">
      <alignment horizontal="center" vertical="center" wrapText="1"/>
    </xf>
    <xf numFmtId="0" fontId="4" fillId="0" borderId="0" xfId="0" applyFont="1" applyFill="1" applyAlignment="1">
      <alignment horizontal="left" vertical="center"/>
    </xf>
    <xf numFmtId="178" fontId="4" fillId="0" borderId="0" xfId="0" applyNumberFormat="1" applyFont="1" applyFill="1" applyAlignment="1">
      <alignment horizontal="left" vertical="center"/>
    </xf>
    <xf numFmtId="0" fontId="4" fillId="0" borderId="0" xfId="0" applyFont="1" applyFill="1" applyAlignment="1">
      <alignment horizontal="right" vertical="center"/>
    </xf>
    <xf numFmtId="178" fontId="4" fillId="0" borderId="0" xfId="0" applyNumberFormat="1"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8" fontId="4" fillId="0" borderId="1"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8" fontId="9" fillId="0" borderId="0"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178" fontId="4" fillId="0" borderId="1" xfId="0" applyNumberFormat="1"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178" fontId="4" fillId="0" borderId="3"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4" fillId="0" borderId="0" xfId="0" applyFont="1" applyFill="1" applyAlignment="1">
      <alignment horizontal="left" vertical="center" wrapText="1"/>
    </xf>
    <xf numFmtId="178" fontId="4" fillId="0" borderId="0" xfId="0" applyNumberFormat="1" applyFont="1" applyFill="1" applyAlignment="1">
      <alignment horizontal="left" vertical="center" wrapText="1"/>
    </xf>
    <xf numFmtId="0" fontId="4"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4" fillId="0" borderId="1" xfId="0" applyFont="1" applyFill="1" applyBorder="1" applyAlignment="1" quotePrefix="1">
      <alignment horizontal="center" vertical="center"/>
    </xf>
    <xf numFmtId="0" fontId="1"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常规 37_附件2：于都县纳入国家补助目录村级和集中式光伏扶贫项目信息复核明细表"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00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9.23\&#22522;&#30784;&#25968;&#25454;\2023&#24180;\2023&#30465;&#34917;&#30427;&#38451;&#65288;8&#2637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月"/>
      <sheetName val="2月"/>
      <sheetName val="3月"/>
      <sheetName val="4月"/>
      <sheetName val="5月"/>
      <sheetName val="6月"/>
      <sheetName val="7月"/>
      <sheetName val="8月"/>
    </sheetNames>
    <sheetDataSet>
      <sheetData sheetId="0"/>
      <sheetData sheetId="1"/>
      <sheetData sheetId="2"/>
      <sheetData sheetId="3"/>
      <sheetData sheetId="4"/>
      <sheetData sheetId="5"/>
      <sheetData sheetId="6"/>
      <sheetData sheetId="7">
        <row r="2">
          <cell r="B2" t="str">
            <v>发电编号</v>
          </cell>
          <cell r="C2" t="str">
            <v>补助项目名称（包括自然人、非自然人）</v>
          </cell>
          <cell r="D2" t="str">
            <v>本月补贴电量</v>
          </cell>
          <cell r="E2" t="str">
            <v>补贴合计电量</v>
          </cell>
          <cell r="F2" t="str">
            <v>合计应支付补贴（元）</v>
          </cell>
          <cell r="G2" t="str">
            <v>实付补贴（元）</v>
          </cell>
        </row>
        <row r="3">
          <cell r="B3" t="str">
            <v>0372123114</v>
          </cell>
          <cell r="C3" t="str">
            <v>靖樟村村级电站</v>
          </cell>
          <cell r="D3">
            <v>3150</v>
          </cell>
          <cell r="E3">
            <v>3150</v>
          </cell>
          <cell r="F3">
            <v>105</v>
          </cell>
          <cell r="G3">
            <v>105</v>
          </cell>
        </row>
        <row r="4">
          <cell r="B4" t="str">
            <v>0372334837</v>
          </cell>
          <cell r="C4" t="str">
            <v>田东村村级电站</v>
          </cell>
          <cell r="D4">
            <v>3043</v>
          </cell>
          <cell r="E4">
            <v>3043</v>
          </cell>
          <cell r="F4">
            <v>101.43</v>
          </cell>
          <cell r="G4">
            <v>101.43</v>
          </cell>
        </row>
        <row r="5">
          <cell r="B5" t="str">
            <v>0391023552</v>
          </cell>
          <cell r="C5" t="str">
            <v>李春荣</v>
          </cell>
          <cell r="D5">
            <v>387</v>
          </cell>
          <cell r="E5">
            <v>387</v>
          </cell>
          <cell r="F5">
            <v>77.4</v>
          </cell>
          <cell r="G5">
            <v>77.4</v>
          </cell>
        </row>
        <row r="6">
          <cell r="B6" t="str">
            <v>0376209452</v>
          </cell>
          <cell r="C6" t="str">
            <v>刘石荣</v>
          </cell>
          <cell r="D6">
            <v>453</v>
          </cell>
          <cell r="E6">
            <v>453</v>
          </cell>
          <cell r="F6">
            <v>90.6</v>
          </cell>
          <cell r="G6">
            <v>90.6</v>
          </cell>
        </row>
        <row r="7">
          <cell r="B7" t="str">
            <v>0378980993</v>
          </cell>
          <cell r="C7" t="str">
            <v>张日升</v>
          </cell>
          <cell r="D7">
            <v>238</v>
          </cell>
          <cell r="E7">
            <v>238</v>
          </cell>
          <cell r="F7">
            <v>47.6</v>
          </cell>
          <cell r="G7">
            <v>47.6</v>
          </cell>
        </row>
        <row r="8">
          <cell r="B8" t="str">
            <v>0381625755</v>
          </cell>
          <cell r="C8" t="str">
            <v>谢路香</v>
          </cell>
          <cell r="D8">
            <v>403</v>
          </cell>
          <cell r="E8">
            <v>403</v>
          </cell>
          <cell r="F8">
            <v>80.6</v>
          </cell>
          <cell r="G8">
            <v>80.6</v>
          </cell>
        </row>
        <row r="9">
          <cell r="B9" t="str">
            <v>0402703149</v>
          </cell>
          <cell r="C9" t="str">
            <v>刘李秀</v>
          </cell>
          <cell r="D9">
            <v>192</v>
          </cell>
          <cell r="E9">
            <v>192</v>
          </cell>
          <cell r="F9">
            <v>38.4</v>
          </cell>
          <cell r="G9">
            <v>38.4</v>
          </cell>
        </row>
        <row r="10">
          <cell r="B10" t="str">
            <v>0373476785</v>
          </cell>
          <cell r="C10" t="str">
            <v>张新明</v>
          </cell>
          <cell r="D10">
            <v>116</v>
          </cell>
          <cell r="E10">
            <v>116</v>
          </cell>
          <cell r="F10">
            <v>23.2</v>
          </cell>
          <cell r="G10">
            <v>23.2</v>
          </cell>
        </row>
        <row r="11">
          <cell r="B11" t="str">
            <v>0380583429</v>
          </cell>
          <cell r="C11" t="str">
            <v>刘远福</v>
          </cell>
          <cell r="D11">
            <v>535</v>
          </cell>
          <cell r="E11">
            <v>535</v>
          </cell>
          <cell r="F11">
            <v>107</v>
          </cell>
          <cell r="G11">
            <v>107</v>
          </cell>
        </row>
        <row r="12">
          <cell r="B12" t="str">
            <v>0381625612</v>
          </cell>
          <cell r="C12" t="str">
            <v>洪飞</v>
          </cell>
          <cell r="D12">
            <v>362</v>
          </cell>
          <cell r="E12">
            <v>362</v>
          </cell>
          <cell r="F12">
            <v>72.4</v>
          </cell>
          <cell r="G12">
            <v>72.4</v>
          </cell>
        </row>
        <row r="13">
          <cell r="B13" t="str">
            <v>0402684352</v>
          </cell>
          <cell r="C13" t="str">
            <v>匡罗长</v>
          </cell>
          <cell r="D13">
            <v>183</v>
          </cell>
          <cell r="E13">
            <v>183</v>
          </cell>
          <cell r="F13">
            <v>36.6</v>
          </cell>
          <cell r="G13">
            <v>36.6</v>
          </cell>
        </row>
        <row r="14">
          <cell r="B14" t="str">
            <v>0402694786</v>
          </cell>
          <cell r="C14" t="str">
            <v>里汾村户用电站99陈福英</v>
          </cell>
          <cell r="D14">
            <v>135</v>
          </cell>
          <cell r="E14">
            <v>135</v>
          </cell>
          <cell r="F14">
            <v>27</v>
          </cell>
          <cell r="G14">
            <v>27</v>
          </cell>
        </row>
        <row r="15">
          <cell r="B15" t="str">
            <v>0368333853</v>
          </cell>
          <cell r="C15" t="str">
            <v>中坑村村级电站</v>
          </cell>
          <cell r="D15">
            <v>3378</v>
          </cell>
          <cell r="E15">
            <v>3378</v>
          </cell>
          <cell r="F15">
            <v>675.6</v>
          </cell>
          <cell r="G15">
            <v>675.6</v>
          </cell>
        </row>
        <row r="16">
          <cell r="B16" t="str">
            <v>0368408760</v>
          </cell>
          <cell r="C16" t="str">
            <v>大布村村级电站</v>
          </cell>
          <cell r="D16">
            <v>2990</v>
          </cell>
          <cell r="E16">
            <v>2990</v>
          </cell>
          <cell r="F16">
            <v>598</v>
          </cell>
          <cell r="G16">
            <v>598</v>
          </cell>
        </row>
        <row r="17">
          <cell r="B17" t="str">
            <v>0368409486</v>
          </cell>
          <cell r="C17" t="str">
            <v>畔田村村级电站</v>
          </cell>
          <cell r="D17">
            <v>3313</v>
          </cell>
          <cell r="E17">
            <v>3313</v>
          </cell>
          <cell r="F17">
            <v>662.6</v>
          </cell>
          <cell r="G17">
            <v>662.6</v>
          </cell>
        </row>
        <row r="18">
          <cell r="B18" t="str">
            <v>0368410334</v>
          </cell>
          <cell r="C18" t="str">
            <v>大庄排村村级电站</v>
          </cell>
          <cell r="D18">
            <v>3116</v>
          </cell>
          <cell r="E18">
            <v>3116</v>
          </cell>
          <cell r="F18">
            <v>623.2</v>
          </cell>
          <cell r="G18">
            <v>623.2</v>
          </cell>
        </row>
        <row r="19">
          <cell r="B19" t="str">
            <v>0368505025</v>
          </cell>
          <cell r="C19" t="str">
            <v>大富脑村村级电站</v>
          </cell>
          <cell r="D19">
            <v>3362</v>
          </cell>
          <cell r="E19">
            <v>3362</v>
          </cell>
          <cell r="F19">
            <v>672.4</v>
          </cell>
          <cell r="G19">
            <v>672.4</v>
          </cell>
        </row>
        <row r="20">
          <cell r="B20" t="str">
            <v>0368517181</v>
          </cell>
          <cell r="C20" t="str">
            <v>丰田村村级电站</v>
          </cell>
          <cell r="D20">
            <v>2045</v>
          </cell>
          <cell r="E20">
            <v>2045</v>
          </cell>
          <cell r="F20">
            <v>409</v>
          </cell>
          <cell r="G20">
            <v>409</v>
          </cell>
        </row>
        <row r="21">
          <cell r="B21" t="str">
            <v>0368528749</v>
          </cell>
          <cell r="C21" t="str">
            <v>林丰村村级电站</v>
          </cell>
          <cell r="D21">
            <v>1571</v>
          </cell>
          <cell r="E21">
            <v>1571</v>
          </cell>
          <cell r="F21">
            <v>314.2</v>
          </cell>
          <cell r="G21">
            <v>314.2</v>
          </cell>
        </row>
        <row r="22">
          <cell r="B22" t="str">
            <v>0368532700</v>
          </cell>
          <cell r="C22" t="str">
            <v>河迳村村级电站</v>
          </cell>
          <cell r="D22">
            <v>3140</v>
          </cell>
          <cell r="E22">
            <v>3140</v>
          </cell>
          <cell r="F22">
            <v>628</v>
          </cell>
          <cell r="G22">
            <v>628</v>
          </cell>
        </row>
        <row r="23">
          <cell r="B23" t="str">
            <v>0373636279</v>
          </cell>
          <cell r="C23" t="str">
            <v>尧口村村级电站</v>
          </cell>
          <cell r="D23">
            <v>3341</v>
          </cell>
          <cell r="E23">
            <v>3341</v>
          </cell>
          <cell r="F23">
            <v>668.2</v>
          </cell>
          <cell r="G23">
            <v>668.2</v>
          </cell>
        </row>
        <row r="24">
          <cell r="B24" t="str">
            <v>0373865741</v>
          </cell>
          <cell r="C24" t="str">
            <v>三贯村村级电站</v>
          </cell>
          <cell r="D24">
            <v>3172</v>
          </cell>
          <cell r="E24">
            <v>3172</v>
          </cell>
          <cell r="F24">
            <v>634.4</v>
          </cell>
          <cell r="G24">
            <v>634.4</v>
          </cell>
        </row>
        <row r="25">
          <cell r="B25" t="str">
            <v>0373867138</v>
          </cell>
          <cell r="C25" t="str">
            <v>乱石村村级电站</v>
          </cell>
          <cell r="D25">
            <v>3255</v>
          </cell>
          <cell r="E25">
            <v>3255</v>
          </cell>
          <cell r="F25">
            <v>651</v>
          </cell>
          <cell r="G25">
            <v>651</v>
          </cell>
        </row>
        <row r="26">
          <cell r="B26" t="str">
            <v>0373881523</v>
          </cell>
          <cell r="C26" t="str">
            <v>莲塘村村级电站</v>
          </cell>
          <cell r="D26">
            <v>2998</v>
          </cell>
          <cell r="E26">
            <v>2998</v>
          </cell>
          <cell r="F26">
            <v>599.6</v>
          </cell>
          <cell r="G26">
            <v>599.6</v>
          </cell>
        </row>
        <row r="27">
          <cell r="B27" t="str">
            <v>0373883721</v>
          </cell>
          <cell r="C27" t="str">
            <v>高兴村村级电站</v>
          </cell>
          <cell r="D27">
            <v>3193</v>
          </cell>
          <cell r="E27">
            <v>3193</v>
          </cell>
          <cell r="F27">
            <v>638.6</v>
          </cell>
          <cell r="G27">
            <v>638.6</v>
          </cell>
        </row>
        <row r="28">
          <cell r="B28" t="str">
            <v>0373884069</v>
          </cell>
          <cell r="C28" t="str">
            <v>龙溪村村级电站</v>
          </cell>
          <cell r="D28">
            <v>2977</v>
          </cell>
          <cell r="E28">
            <v>2977</v>
          </cell>
          <cell r="F28">
            <v>595.4</v>
          </cell>
          <cell r="G28">
            <v>595.4</v>
          </cell>
        </row>
        <row r="29">
          <cell r="B29" t="str">
            <v>0374432735</v>
          </cell>
          <cell r="C29" t="str">
            <v>洋田村村级电站</v>
          </cell>
          <cell r="D29">
            <v>3347</v>
          </cell>
          <cell r="E29">
            <v>3347</v>
          </cell>
          <cell r="F29">
            <v>669.4</v>
          </cell>
          <cell r="G29">
            <v>669.4</v>
          </cell>
        </row>
        <row r="30">
          <cell r="B30" t="str">
            <v>0374432764</v>
          </cell>
          <cell r="C30" t="str">
            <v>潭石村村级电站</v>
          </cell>
          <cell r="D30">
            <v>3310</v>
          </cell>
          <cell r="E30">
            <v>3310</v>
          </cell>
          <cell r="F30">
            <v>662</v>
          </cell>
          <cell r="G30">
            <v>662</v>
          </cell>
        </row>
        <row r="31">
          <cell r="B31" t="str">
            <v>0374432807</v>
          </cell>
          <cell r="C31" t="str">
            <v>观背村村级电站</v>
          </cell>
          <cell r="D31">
            <v>3390</v>
          </cell>
          <cell r="E31">
            <v>3390</v>
          </cell>
          <cell r="F31">
            <v>678</v>
          </cell>
          <cell r="G31">
            <v>678</v>
          </cell>
        </row>
        <row r="32">
          <cell r="B32" t="str">
            <v>0374432849</v>
          </cell>
          <cell r="C32" t="str">
            <v>福星村村级电站</v>
          </cell>
          <cell r="D32">
            <v>3487</v>
          </cell>
          <cell r="E32">
            <v>3487</v>
          </cell>
          <cell r="F32">
            <v>697.4</v>
          </cell>
          <cell r="G32">
            <v>697.4</v>
          </cell>
        </row>
        <row r="33">
          <cell r="B33" t="str">
            <v>0374432894</v>
          </cell>
          <cell r="C33" t="str">
            <v>仙下村村级电站</v>
          </cell>
          <cell r="D33">
            <v>3188</v>
          </cell>
          <cell r="E33">
            <v>3188</v>
          </cell>
          <cell r="F33">
            <v>637.6</v>
          </cell>
          <cell r="G33">
            <v>637.6</v>
          </cell>
        </row>
        <row r="34">
          <cell r="B34" t="str">
            <v>0374764153</v>
          </cell>
          <cell r="C34" t="str">
            <v>历迳村村级电站</v>
          </cell>
          <cell r="D34">
            <v>3365</v>
          </cell>
          <cell r="E34">
            <v>3365</v>
          </cell>
          <cell r="F34">
            <v>673</v>
          </cell>
          <cell r="G34">
            <v>673</v>
          </cell>
        </row>
        <row r="35">
          <cell r="B35" t="str">
            <v>0374764430</v>
          </cell>
          <cell r="C35" t="str">
            <v>东山村村级电站</v>
          </cell>
          <cell r="D35">
            <v>3213</v>
          </cell>
          <cell r="E35">
            <v>3213</v>
          </cell>
          <cell r="F35">
            <v>642.6</v>
          </cell>
          <cell r="G35">
            <v>642.6</v>
          </cell>
        </row>
        <row r="36">
          <cell r="B36" t="str">
            <v>0374765651</v>
          </cell>
          <cell r="C36" t="str">
            <v>水背村村级电站</v>
          </cell>
          <cell r="D36">
            <v>3396</v>
          </cell>
          <cell r="E36">
            <v>3396</v>
          </cell>
          <cell r="F36">
            <v>679.2</v>
          </cell>
          <cell r="G36">
            <v>679.2</v>
          </cell>
        </row>
        <row r="37">
          <cell r="B37" t="str">
            <v>0374765866</v>
          </cell>
          <cell r="C37" t="str">
            <v>固石村村级电站</v>
          </cell>
          <cell r="D37">
            <v>3209</v>
          </cell>
          <cell r="E37">
            <v>3209</v>
          </cell>
          <cell r="F37">
            <v>641.8</v>
          </cell>
          <cell r="G37">
            <v>641.8</v>
          </cell>
        </row>
        <row r="38">
          <cell r="B38" t="str">
            <v>0374767950</v>
          </cell>
          <cell r="C38" t="str">
            <v>朱屋村村级电站</v>
          </cell>
          <cell r="D38">
            <v>3377</v>
          </cell>
          <cell r="E38">
            <v>3377</v>
          </cell>
          <cell r="F38">
            <v>675.4</v>
          </cell>
          <cell r="G38">
            <v>675.4</v>
          </cell>
        </row>
        <row r="39">
          <cell r="B39" t="str">
            <v>0374768487</v>
          </cell>
          <cell r="C39" t="str">
            <v>桥头村村级电站</v>
          </cell>
          <cell r="D39">
            <v>3139</v>
          </cell>
          <cell r="E39">
            <v>3139</v>
          </cell>
          <cell r="F39">
            <v>627.8</v>
          </cell>
          <cell r="G39">
            <v>627.8</v>
          </cell>
        </row>
        <row r="40">
          <cell r="B40" t="str">
            <v>0374779742</v>
          </cell>
          <cell r="C40" t="str">
            <v>江背村村级电站</v>
          </cell>
          <cell r="D40">
            <v>3022</v>
          </cell>
          <cell r="E40">
            <v>3022</v>
          </cell>
          <cell r="F40">
            <v>604.4</v>
          </cell>
          <cell r="G40">
            <v>604.4</v>
          </cell>
        </row>
        <row r="41">
          <cell r="B41" t="str">
            <v>0374813985</v>
          </cell>
          <cell r="C41" t="str">
            <v>马安村村级电站</v>
          </cell>
          <cell r="D41">
            <v>3166</v>
          </cell>
          <cell r="E41">
            <v>3166</v>
          </cell>
          <cell r="F41">
            <v>633.2</v>
          </cell>
          <cell r="G41">
            <v>633.2</v>
          </cell>
        </row>
        <row r="42">
          <cell r="B42" t="str">
            <v>0374824790</v>
          </cell>
          <cell r="C42" t="str">
            <v>头金村村级电站</v>
          </cell>
          <cell r="D42">
            <v>3076</v>
          </cell>
          <cell r="E42">
            <v>3076</v>
          </cell>
          <cell r="F42">
            <v>615.2</v>
          </cell>
          <cell r="G42">
            <v>615.2</v>
          </cell>
        </row>
        <row r="43">
          <cell r="B43" t="str">
            <v>0374871464</v>
          </cell>
          <cell r="C43" t="str">
            <v>溪背村村级电站</v>
          </cell>
          <cell r="D43">
            <v>3400</v>
          </cell>
          <cell r="E43">
            <v>3400</v>
          </cell>
          <cell r="F43">
            <v>680</v>
          </cell>
          <cell r="G43">
            <v>680</v>
          </cell>
        </row>
        <row r="44">
          <cell r="B44" t="str">
            <v>0374872311</v>
          </cell>
          <cell r="C44" t="str">
            <v>塘头村村级电站</v>
          </cell>
          <cell r="D44">
            <v>2912</v>
          </cell>
          <cell r="E44">
            <v>2912</v>
          </cell>
          <cell r="F44">
            <v>582.4</v>
          </cell>
          <cell r="G44">
            <v>582.4</v>
          </cell>
        </row>
        <row r="45">
          <cell r="B45" t="str">
            <v>0374872252</v>
          </cell>
          <cell r="C45" t="str">
            <v>贡布村村级电站</v>
          </cell>
          <cell r="D45">
            <v>3311</v>
          </cell>
          <cell r="E45">
            <v>3311</v>
          </cell>
          <cell r="F45">
            <v>662.2</v>
          </cell>
          <cell r="G45">
            <v>662.2</v>
          </cell>
        </row>
        <row r="46">
          <cell r="B46" t="str">
            <v>0374882194</v>
          </cell>
          <cell r="C46" t="str">
            <v>杜田村村级电站</v>
          </cell>
          <cell r="D46">
            <v>3387</v>
          </cell>
          <cell r="E46">
            <v>3387</v>
          </cell>
          <cell r="F46">
            <v>677.4</v>
          </cell>
          <cell r="G46">
            <v>677.4</v>
          </cell>
        </row>
        <row r="47">
          <cell r="B47" t="str">
            <v>0374904498</v>
          </cell>
          <cell r="C47" t="str">
            <v>严岗村村级电站</v>
          </cell>
          <cell r="D47">
            <v>3353</v>
          </cell>
          <cell r="E47">
            <v>3353</v>
          </cell>
          <cell r="F47">
            <v>670.6</v>
          </cell>
          <cell r="G47">
            <v>670.6</v>
          </cell>
        </row>
        <row r="48">
          <cell r="B48" t="str">
            <v>0374957737</v>
          </cell>
          <cell r="C48" t="str">
            <v>步前村村级电站</v>
          </cell>
          <cell r="D48">
            <v>2760</v>
          </cell>
          <cell r="E48">
            <v>2760</v>
          </cell>
          <cell r="F48">
            <v>552</v>
          </cell>
          <cell r="G48">
            <v>552</v>
          </cell>
        </row>
        <row r="49">
          <cell r="B49" t="str">
            <v>0374964090</v>
          </cell>
          <cell r="C49" t="str">
            <v>水段村村级电站</v>
          </cell>
          <cell r="D49">
            <v>3148</v>
          </cell>
          <cell r="E49">
            <v>3148</v>
          </cell>
          <cell r="F49">
            <v>629.6</v>
          </cell>
          <cell r="G49">
            <v>629.6</v>
          </cell>
        </row>
        <row r="50">
          <cell r="B50" t="str">
            <v>0374986883</v>
          </cell>
          <cell r="C50" t="str">
            <v>上宝村村级电站</v>
          </cell>
          <cell r="D50">
            <v>2833</v>
          </cell>
          <cell r="E50">
            <v>2833</v>
          </cell>
          <cell r="F50">
            <v>566.6</v>
          </cell>
          <cell r="G50">
            <v>566.6</v>
          </cell>
        </row>
        <row r="51">
          <cell r="B51" t="str">
            <v>0375005932</v>
          </cell>
          <cell r="C51" t="str">
            <v>西汾村村级电站</v>
          </cell>
          <cell r="D51">
            <v>3473</v>
          </cell>
          <cell r="E51">
            <v>3473</v>
          </cell>
          <cell r="F51">
            <v>694.6</v>
          </cell>
          <cell r="G51">
            <v>694.6</v>
          </cell>
        </row>
        <row r="52">
          <cell r="B52" t="str">
            <v>0375009136</v>
          </cell>
          <cell r="C52" t="str">
            <v>大螺村村级电站</v>
          </cell>
          <cell r="D52">
            <v>3607</v>
          </cell>
          <cell r="E52">
            <v>3607</v>
          </cell>
          <cell r="F52">
            <v>721.4</v>
          </cell>
          <cell r="G52">
            <v>721.4</v>
          </cell>
        </row>
        <row r="53">
          <cell r="B53" t="str">
            <v>0375069565</v>
          </cell>
          <cell r="C53" t="str">
            <v>红旗村村级电站</v>
          </cell>
          <cell r="D53">
            <v>3373</v>
          </cell>
          <cell r="E53">
            <v>3373</v>
          </cell>
          <cell r="F53">
            <v>674.6</v>
          </cell>
          <cell r="G53">
            <v>674.6</v>
          </cell>
        </row>
        <row r="54">
          <cell r="B54" t="str">
            <v>0375057148</v>
          </cell>
          <cell r="C54" t="str">
            <v>胜利村村级电站</v>
          </cell>
          <cell r="D54">
            <v>3248</v>
          </cell>
          <cell r="E54">
            <v>3248</v>
          </cell>
          <cell r="F54">
            <v>649.6</v>
          </cell>
          <cell r="G54">
            <v>649.6</v>
          </cell>
        </row>
        <row r="55">
          <cell r="B55" t="str">
            <v>0375074037</v>
          </cell>
          <cell r="C55" t="str">
            <v>仓前村村级电站</v>
          </cell>
          <cell r="D55">
            <v>3217</v>
          </cell>
          <cell r="E55">
            <v>3217</v>
          </cell>
          <cell r="F55">
            <v>643.4</v>
          </cell>
          <cell r="G55">
            <v>643.4</v>
          </cell>
        </row>
        <row r="56">
          <cell r="B56" t="str">
            <v>0375074109</v>
          </cell>
          <cell r="C56" t="str">
            <v>全角村村级电站</v>
          </cell>
          <cell r="D56">
            <v>3191</v>
          </cell>
          <cell r="E56">
            <v>3191</v>
          </cell>
          <cell r="F56">
            <v>638.2</v>
          </cell>
          <cell r="G56">
            <v>638.2</v>
          </cell>
        </row>
        <row r="57">
          <cell r="B57" t="str">
            <v>0375094273</v>
          </cell>
          <cell r="C57" t="str">
            <v>黄龙村村级电站</v>
          </cell>
          <cell r="D57">
            <v>3086</v>
          </cell>
          <cell r="E57">
            <v>3086</v>
          </cell>
          <cell r="F57">
            <v>617.2</v>
          </cell>
          <cell r="G57">
            <v>617.2</v>
          </cell>
        </row>
        <row r="58">
          <cell r="B58" t="str">
            <v>0375102138</v>
          </cell>
          <cell r="C58" t="str">
            <v>狮石下村村级电站</v>
          </cell>
          <cell r="D58">
            <v>1443</v>
          </cell>
          <cell r="E58">
            <v>1443</v>
          </cell>
          <cell r="F58">
            <v>288.6</v>
          </cell>
          <cell r="G58">
            <v>288.6</v>
          </cell>
        </row>
        <row r="59">
          <cell r="B59" t="str">
            <v>0375106794</v>
          </cell>
          <cell r="C59" t="str">
            <v>回垅村村级电站</v>
          </cell>
          <cell r="D59">
            <v>3488</v>
          </cell>
          <cell r="E59">
            <v>3488</v>
          </cell>
          <cell r="F59">
            <v>697.6</v>
          </cell>
          <cell r="G59">
            <v>697.6</v>
          </cell>
        </row>
        <row r="60">
          <cell r="B60" t="str">
            <v>0375106361</v>
          </cell>
          <cell r="C60" t="str">
            <v>枫树村村级电站</v>
          </cell>
          <cell r="D60">
            <v>3372</v>
          </cell>
          <cell r="E60">
            <v>3372</v>
          </cell>
          <cell r="F60">
            <v>674.4</v>
          </cell>
          <cell r="G60">
            <v>674.4</v>
          </cell>
        </row>
        <row r="61">
          <cell r="B61" t="str">
            <v>0375107188</v>
          </cell>
          <cell r="C61" t="str">
            <v>靖石村村级电站</v>
          </cell>
          <cell r="D61">
            <v>1034</v>
          </cell>
          <cell r="E61">
            <v>1034</v>
          </cell>
          <cell r="F61">
            <v>206.8</v>
          </cell>
          <cell r="G61">
            <v>206.8</v>
          </cell>
        </row>
        <row r="62">
          <cell r="B62" t="str">
            <v>0375108992</v>
          </cell>
          <cell r="C62" t="str">
            <v>三坊头村村级电站</v>
          </cell>
          <cell r="D62">
            <v>3325</v>
          </cell>
          <cell r="E62">
            <v>3325</v>
          </cell>
          <cell r="F62">
            <v>665</v>
          </cell>
          <cell r="G62">
            <v>665</v>
          </cell>
        </row>
        <row r="63">
          <cell r="B63" t="str">
            <v>0375113741</v>
          </cell>
          <cell r="C63" t="str">
            <v>下关村村级电站</v>
          </cell>
          <cell r="D63">
            <v>3369</v>
          </cell>
          <cell r="E63">
            <v>3369</v>
          </cell>
          <cell r="F63">
            <v>673.8</v>
          </cell>
          <cell r="G63">
            <v>673.8</v>
          </cell>
        </row>
        <row r="64">
          <cell r="B64" t="str">
            <v>0375117785</v>
          </cell>
          <cell r="C64" t="str">
            <v>上窑村村级电站</v>
          </cell>
          <cell r="D64">
            <v>2284</v>
          </cell>
          <cell r="E64">
            <v>2284</v>
          </cell>
          <cell r="F64">
            <v>456.8</v>
          </cell>
          <cell r="G64">
            <v>456.8</v>
          </cell>
        </row>
        <row r="65">
          <cell r="B65" t="str">
            <v>0375125100</v>
          </cell>
          <cell r="C65" t="str">
            <v>湖山村村级电站</v>
          </cell>
          <cell r="D65">
            <v>820</v>
          </cell>
          <cell r="E65">
            <v>820</v>
          </cell>
          <cell r="F65">
            <v>164</v>
          </cell>
          <cell r="G65">
            <v>164</v>
          </cell>
        </row>
        <row r="66">
          <cell r="B66" t="str">
            <v>0382206452</v>
          </cell>
          <cell r="C66" t="str">
            <v>井塘村村级电站</v>
          </cell>
          <cell r="D66">
            <v>1691</v>
          </cell>
          <cell r="E66">
            <v>1691</v>
          </cell>
          <cell r="F66">
            <v>338.2</v>
          </cell>
          <cell r="G66">
            <v>338.2</v>
          </cell>
        </row>
        <row r="67">
          <cell r="B67" t="str">
            <v>0375133860</v>
          </cell>
          <cell r="C67" t="str">
            <v>流坑村村级电站</v>
          </cell>
          <cell r="D67">
            <v>3169</v>
          </cell>
          <cell r="E67">
            <v>3169</v>
          </cell>
          <cell r="F67">
            <v>633.8</v>
          </cell>
          <cell r="G67">
            <v>633.8</v>
          </cell>
        </row>
        <row r="68">
          <cell r="B68" t="str">
            <v>0375134339</v>
          </cell>
          <cell r="C68" t="str">
            <v>朱田村村级电站</v>
          </cell>
          <cell r="D68">
            <v>3062</v>
          </cell>
          <cell r="E68">
            <v>3062</v>
          </cell>
          <cell r="F68">
            <v>612.4</v>
          </cell>
          <cell r="G68">
            <v>612.4</v>
          </cell>
        </row>
        <row r="69">
          <cell r="B69" t="str">
            <v>0375134342</v>
          </cell>
          <cell r="C69" t="str">
            <v>迳尾村村级电站</v>
          </cell>
          <cell r="D69">
            <v>3080</v>
          </cell>
          <cell r="E69">
            <v>3080</v>
          </cell>
          <cell r="F69">
            <v>616</v>
          </cell>
          <cell r="G69">
            <v>616</v>
          </cell>
        </row>
        <row r="70">
          <cell r="B70" t="str">
            <v>0375134599</v>
          </cell>
          <cell r="C70" t="str">
            <v>杨屋村村级电站</v>
          </cell>
          <cell r="D70">
            <v>2921</v>
          </cell>
          <cell r="E70">
            <v>2921</v>
          </cell>
          <cell r="F70">
            <v>584.2</v>
          </cell>
          <cell r="G70">
            <v>584.2</v>
          </cell>
        </row>
        <row r="71">
          <cell r="B71" t="str">
            <v>0375134629</v>
          </cell>
          <cell r="C71" t="str">
            <v>太南村村级电站</v>
          </cell>
          <cell r="D71">
            <v>2188</v>
          </cell>
          <cell r="E71">
            <v>2188</v>
          </cell>
          <cell r="F71">
            <v>437.6</v>
          </cell>
          <cell r="G71">
            <v>437.6</v>
          </cell>
        </row>
        <row r="72">
          <cell r="B72" t="str">
            <v>0375134661</v>
          </cell>
          <cell r="C72" t="str">
            <v>罗西村村级电站</v>
          </cell>
          <cell r="D72">
            <v>3120</v>
          </cell>
          <cell r="E72">
            <v>3120</v>
          </cell>
          <cell r="F72">
            <v>624</v>
          </cell>
          <cell r="G72">
            <v>624</v>
          </cell>
        </row>
        <row r="73">
          <cell r="B73" t="str">
            <v>0375136944</v>
          </cell>
          <cell r="C73" t="str">
            <v>洛村村村级电站</v>
          </cell>
          <cell r="D73">
            <v>3613</v>
          </cell>
          <cell r="E73">
            <v>3613</v>
          </cell>
          <cell r="F73">
            <v>722.6</v>
          </cell>
          <cell r="G73">
            <v>722.6</v>
          </cell>
        </row>
        <row r="74">
          <cell r="B74" t="str">
            <v>0375137282</v>
          </cell>
          <cell r="C74" t="str">
            <v>利村村村级电站</v>
          </cell>
          <cell r="D74">
            <v>1590</v>
          </cell>
          <cell r="E74">
            <v>1590</v>
          </cell>
          <cell r="F74">
            <v>318</v>
          </cell>
          <cell r="G74">
            <v>318</v>
          </cell>
        </row>
        <row r="75">
          <cell r="B75" t="str">
            <v>0375139073</v>
          </cell>
          <cell r="C75" t="str">
            <v>利村村村级电站</v>
          </cell>
          <cell r="D75">
            <v>1465</v>
          </cell>
          <cell r="E75">
            <v>1465</v>
          </cell>
          <cell r="F75">
            <v>293</v>
          </cell>
          <cell r="G75">
            <v>293</v>
          </cell>
        </row>
        <row r="76">
          <cell r="B76" t="str">
            <v>0375140471</v>
          </cell>
          <cell r="C76" t="str">
            <v>岭背村村级电站</v>
          </cell>
          <cell r="D76">
            <v>3450</v>
          </cell>
          <cell r="E76">
            <v>3450</v>
          </cell>
          <cell r="F76">
            <v>690</v>
          </cell>
          <cell r="G76">
            <v>690</v>
          </cell>
        </row>
        <row r="77">
          <cell r="B77" t="str">
            <v>0375144880</v>
          </cell>
          <cell r="C77" t="str">
            <v>禾溪村村级电站</v>
          </cell>
          <cell r="D77">
            <v>3299</v>
          </cell>
          <cell r="E77">
            <v>3299</v>
          </cell>
          <cell r="F77">
            <v>659.8</v>
          </cell>
          <cell r="G77">
            <v>659.8</v>
          </cell>
        </row>
        <row r="78">
          <cell r="B78" t="str">
            <v>0375146349</v>
          </cell>
          <cell r="C78" t="str">
            <v>蛤蟆石村村级电站</v>
          </cell>
          <cell r="D78">
            <v>2992</v>
          </cell>
          <cell r="E78">
            <v>2992</v>
          </cell>
          <cell r="F78">
            <v>598.4</v>
          </cell>
          <cell r="G78">
            <v>598.4</v>
          </cell>
        </row>
        <row r="79">
          <cell r="B79" t="str">
            <v>0375155800</v>
          </cell>
          <cell r="C79" t="str">
            <v>山田村村级电站</v>
          </cell>
          <cell r="D79">
            <v>3295</v>
          </cell>
          <cell r="E79">
            <v>3295</v>
          </cell>
          <cell r="F79">
            <v>659</v>
          </cell>
          <cell r="G79">
            <v>659</v>
          </cell>
        </row>
        <row r="80">
          <cell r="B80" t="str">
            <v>0375157053</v>
          </cell>
          <cell r="C80" t="str">
            <v>金溪村村级电站</v>
          </cell>
          <cell r="D80">
            <v>3389</v>
          </cell>
          <cell r="E80">
            <v>3389</v>
          </cell>
          <cell r="F80">
            <v>677.8</v>
          </cell>
          <cell r="G80">
            <v>677.8</v>
          </cell>
        </row>
        <row r="81">
          <cell r="B81" t="str">
            <v>0375158173</v>
          </cell>
          <cell r="C81" t="str">
            <v>白口村村级电站</v>
          </cell>
          <cell r="D81">
            <v>2317</v>
          </cell>
          <cell r="E81">
            <v>2317</v>
          </cell>
          <cell r="F81">
            <v>463.4</v>
          </cell>
          <cell r="G81">
            <v>463.4</v>
          </cell>
        </row>
        <row r="82">
          <cell r="B82" t="str">
            <v>0375158131</v>
          </cell>
          <cell r="C82" t="str">
            <v>长富村村级电站</v>
          </cell>
          <cell r="D82">
            <v>3403</v>
          </cell>
          <cell r="E82">
            <v>3403</v>
          </cell>
          <cell r="F82">
            <v>680.6</v>
          </cell>
          <cell r="G82">
            <v>680.6</v>
          </cell>
        </row>
        <row r="83">
          <cell r="B83" t="str">
            <v>0375158157</v>
          </cell>
          <cell r="C83" t="str">
            <v>上营村村级电站</v>
          </cell>
          <cell r="D83">
            <v>3421</v>
          </cell>
          <cell r="E83">
            <v>3421</v>
          </cell>
          <cell r="F83">
            <v>684.2</v>
          </cell>
          <cell r="G83">
            <v>684.2</v>
          </cell>
        </row>
        <row r="84">
          <cell r="B84" t="str">
            <v>0375158564</v>
          </cell>
          <cell r="C84" t="str">
            <v>里泗村村级电站</v>
          </cell>
          <cell r="D84">
            <v>3185</v>
          </cell>
          <cell r="E84">
            <v>3185</v>
          </cell>
          <cell r="F84">
            <v>637</v>
          </cell>
          <cell r="G84">
            <v>637</v>
          </cell>
        </row>
        <row r="85">
          <cell r="B85" t="str">
            <v>0375158724</v>
          </cell>
          <cell r="C85" t="str">
            <v>迳坑村村级电站</v>
          </cell>
          <cell r="D85">
            <v>3473</v>
          </cell>
          <cell r="E85">
            <v>3473</v>
          </cell>
          <cell r="F85">
            <v>694.6</v>
          </cell>
          <cell r="G85">
            <v>694.6</v>
          </cell>
        </row>
        <row r="86">
          <cell r="B86" t="str">
            <v>0375158825</v>
          </cell>
          <cell r="C86" t="str">
            <v>金桥村村级电站</v>
          </cell>
          <cell r="D86">
            <v>3116</v>
          </cell>
          <cell r="E86">
            <v>3116</v>
          </cell>
          <cell r="F86">
            <v>623.2</v>
          </cell>
          <cell r="G86">
            <v>623.2</v>
          </cell>
        </row>
        <row r="87">
          <cell r="B87" t="str">
            <v>0375158812</v>
          </cell>
          <cell r="C87" t="str">
            <v>金星村村级电站</v>
          </cell>
          <cell r="D87">
            <v>2859</v>
          </cell>
          <cell r="E87">
            <v>2859</v>
          </cell>
          <cell r="F87">
            <v>571.8</v>
          </cell>
          <cell r="G87">
            <v>571.8</v>
          </cell>
        </row>
        <row r="88">
          <cell r="B88" t="str">
            <v>0375159538</v>
          </cell>
          <cell r="C88" t="str">
            <v>阳田村村级电站</v>
          </cell>
          <cell r="D88">
            <v>3046</v>
          </cell>
          <cell r="E88">
            <v>3046</v>
          </cell>
          <cell r="F88">
            <v>609.2</v>
          </cell>
          <cell r="G88">
            <v>609.2</v>
          </cell>
        </row>
        <row r="89">
          <cell r="B89" t="str">
            <v>0375159613</v>
          </cell>
          <cell r="C89" t="str">
            <v>东溪村村级电站</v>
          </cell>
          <cell r="D89">
            <v>3123</v>
          </cell>
          <cell r="E89">
            <v>3123</v>
          </cell>
          <cell r="F89">
            <v>624.6</v>
          </cell>
          <cell r="G89">
            <v>624.6</v>
          </cell>
        </row>
        <row r="90">
          <cell r="B90" t="str">
            <v>0375159714</v>
          </cell>
          <cell r="C90" t="str">
            <v>楂林村村级电站</v>
          </cell>
          <cell r="D90">
            <v>3248</v>
          </cell>
          <cell r="E90">
            <v>3248</v>
          </cell>
          <cell r="F90">
            <v>649.6</v>
          </cell>
          <cell r="G90">
            <v>649.6</v>
          </cell>
        </row>
        <row r="91">
          <cell r="B91" t="str">
            <v>0375159873</v>
          </cell>
          <cell r="C91" t="str">
            <v>永红村村级电站</v>
          </cell>
          <cell r="D91">
            <v>2915</v>
          </cell>
          <cell r="E91">
            <v>2915</v>
          </cell>
          <cell r="F91">
            <v>583</v>
          </cell>
          <cell r="G91">
            <v>583</v>
          </cell>
        </row>
        <row r="92">
          <cell r="B92" t="str">
            <v>0375160141</v>
          </cell>
          <cell r="C92" t="str">
            <v>长岭村村级电站</v>
          </cell>
          <cell r="D92">
            <v>2476</v>
          </cell>
          <cell r="E92">
            <v>2476</v>
          </cell>
          <cell r="F92">
            <v>495.2</v>
          </cell>
          <cell r="G92">
            <v>495.2</v>
          </cell>
        </row>
        <row r="93">
          <cell r="B93" t="str">
            <v>0375160268</v>
          </cell>
          <cell r="C93" t="str">
            <v>公馆村村级电站</v>
          </cell>
          <cell r="D93">
            <v>2901</v>
          </cell>
          <cell r="E93">
            <v>2901</v>
          </cell>
          <cell r="F93">
            <v>580.2</v>
          </cell>
          <cell r="G93">
            <v>580.2</v>
          </cell>
        </row>
        <row r="94">
          <cell r="B94" t="str">
            <v>0375160284</v>
          </cell>
          <cell r="C94" t="str">
            <v>岭下村村级电站</v>
          </cell>
          <cell r="D94">
            <v>3403</v>
          </cell>
          <cell r="E94">
            <v>3403</v>
          </cell>
          <cell r="F94">
            <v>680.6</v>
          </cell>
          <cell r="G94">
            <v>680.6</v>
          </cell>
        </row>
        <row r="95">
          <cell r="B95" t="str">
            <v>0375160314</v>
          </cell>
          <cell r="C95" t="str">
            <v>大岭村村级电站</v>
          </cell>
          <cell r="D95">
            <v>3007</v>
          </cell>
          <cell r="E95">
            <v>3007</v>
          </cell>
          <cell r="F95">
            <v>601.4</v>
          </cell>
          <cell r="G95">
            <v>601.4</v>
          </cell>
        </row>
        <row r="96">
          <cell r="B96" t="str">
            <v>0375160330</v>
          </cell>
          <cell r="C96" t="str">
            <v>远坑村村级电站</v>
          </cell>
          <cell r="D96">
            <v>3066</v>
          </cell>
          <cell r="E96">
            <v>3066</v>
          </cell>
          <cell r="F96">
            <v>613.2</v>
          </cell>
          <cell r="G96">
            <v>613.2</v>
          </cell>
        </row>
        <row r="97">
          <cell r="B97" t="str">
            <v>0375160356</v>
          </cell>
          <cell r="C97" t="str">
            <v>下堡村村级电站</v>
          </cell>
          <cell r="D97">
            <v>3382</v>
          </cell>
          <cell r="E97">
            <v>3382</v>
          </cell>
          <cell r="F97">
            <v>676.4</v>
          </cell>
          <cell r="G97">
            <v>676.4</v>
          </cell>
        </row>
        <row r="98">
          <cell r="B98" t="str">
            <v>0375160398</v>
          </cell>
          <cell r="C98" t="str">
            <v>桃溪村村级电站</v>
          </cell>
          <cell r="D98">
            <v>3214</v>
          </cell>
          <cell r="E98">
            <v>3214</v>
          </cell>
          <cell r="F98">
            <v>642.8</v>
          </cell>
          <cell r="G98">
            <v>642.8</v>
          </cell>
        </row>
        <row r="99">
          <cell r="B99" t="str">
            <v>0375160372</v>
          </cell>
          <cell r="C99" t="str">
            <v>前塘村村级电站</v>
          </cell>
          <cell r="D99">
            <v>2754</v>
          </cell>
          <cell r="E99">
            <v>2754</v>
          </cell>
          <cell r="F99">
            <v>550.8</v>
          </cell>
          <cell r="G99">
            <v>550.8</v>
          </cell>
        </row>
        <row r="100">
          <cell r="B100" t="str">
            <v>0375169281</v>
          </cell>
          <cell r="C100" t="str">
            <v>大窝村村级电站</v>
          </cell>
          <cell r="D100">
            <v>3328</v>
          </cell>
          <cell r="E100">
            <v>3328</v>
          </cell>
          <cell r="F100">
            <v>665.6</v>
          </cell>
          <cell r="G100">
            <v>665.6</v>
          </cell>
        </row>
        <row r="101">
          <cell r="B101" t="str">
            <v>0375171321</v>
          </cell>
          <cell r="C101" t="str">
            <v>水头村村级电站</v>
          </cell>
          <cell r="D101">
            <v>3418</v>
          </cell>
          <cell r="E101">
            <v>3418</v>
          </cell>
          <cell r="F101">
            <v>683.6</v>
          </cell>
          <cell r="G101">
            <v>683.6</v>
          </cell>
        </row>
        <row r="102">
          <cell r="B102" t="str">
            <v>0375171640</v>
          </cell>
          <cell r="C102" t="str">
            <v>太阴山村村级电站</v>
          </cell>
          <cell r="D102">
            <v>2609</v>
          </cell>
          <cell r="E102">
            <v>2609</v>
          </cell>
          <cell r="F102">
            <v>521.8</v>
          </cell>
          <cell r="G102">
            <v>521.8</v>
          </cell>
        </row>
        <row r="103">
          <cell r="B103" t="str">
            <v>0375171972</v>
          </cell>
          <cell r="C103" t="str">
            <v>谢屋村村级电站</v>
          </cell>
          <cell r="D103">
            <v>3332</v>
          </cell>
          <cell r="E103">
            <v>3332</v>
          </cell>
          <cell r="F103">
            <v>666.4</v>
          </cell>
          <cell r="G103">
            <v>666.4</v>
          </cell>
        </row>
        <row r="104">
          <cell r="B104" t="str">
            <v>0375172760</v>
          </cell>
          <cell r="C104" t="str">
            <v>禾溪埠村村级电站</v>
          </cell>
          <cell r="D104">
            <v>3280</v>
          </cell>
          <cell r="E104">
            <v>3280</v>
          </cell>
          <cell r="F104">
            <v>656</v>
          </cell>
          <cell r="G104">
            <v>656</v>
          </cell>
        </row>
        <row r="105">
          <cell r="B105" t="str">
            <v>0375237041</v>
          </cell>
          <cell r="C105" t="str">
            <v>连塘村村级电站</v>
          </cell>
          <cell r="D105">
            <v>3417</v>
          </cell>
          <cell r="E105">
            <v>3417</v>
          </cell>
          <cell r="F105">
            <v>683.4</v>
          </cell>
          <cell r="G105">
            <v>683.4</v>
          </cell>
        </row>
        <row r="106">
          <cell r="B106" t="str">
            <v>0375237038</v>
          </cell>
          <cell r="C106" t="str">
            <v>吉村村村级电站</v>
          </cell>
          <cell r="D106">
            <v>3416</v>
          </cell>
          <cell r="E106">
            <v>3416</v>
          </cell>
          <cell r="F106">
            <v>683.2</v>
          </cell>
          <cell r="G106">
            <v>683.2</v>
          </cell>
        </row>
        <row r="107">
          <cell r="B107" t="str">
            <v>0375238259</v>
          </cell>
          <cell r="C107" t="str">
            <v>上方村村级电站</v>
          </cell>
          <cell r="D107">
            <v>3416</v>
          </cell>
          <cell r="E107">
            <v>3416</v>
          </cell>
          <cell r="F107">
            <v>683.2</v>
          </cell>
          <cell r="G107">
            <v>683.2</v>
          </cell>
        </row>
        <row r="108">
          <cell r="B108" t="str">
            <v>0375244841</v>
          </cell>
          <cell r="C108" t="str">
            <v>富坑村村级电站</v>
          </cell>
          <cell r="D108">
            <v>3273</v>
          </cell>
          <cell r="E108">
            <v>3273</v>
          </cell>
          <cell r="F108">
            <v>654.6</v>
          </cell>
          <cell r="G108">
            <v>654.6</v>
          </cell>
        </row>
        <row r="109">
          <cell r="B109" t="str">
            <v>0375263547</v>
          </cell>
          <cell r="C109" t="str">
            <v>下垅村村级电站</v>
          </cell>
          <cell r="D109">
            <v>2727</v>
          </cell>
          <cell r="E109">
            <v>2727</v>
          </cell>
          <cell r="F109">
            <v>545.4</v>
          </cell>
          <cell r="G109">
            <v>545.4</v>
          </cell>
        </row>
        <row r="110">
          <cell r="B110" t="str">
            <v>0375348282</v>
          </cell>
          <cell r="C110" t="str">
            <v>谢坑村村级电站</v>
          </cell>
          <cell r="D110">
            <v>3335</v>
          </cell>
          <cell r="E110">
            <v>3335</v>
          </cell>
          <cell r="F110">
            <v>667</v>
          </cell>
          <cell r="G110">
            <v>667</v>
          </cell>
        </row>
        <row r="111">
          <cell r="B111" t="str">
            <v>0375339574</v>
          </cell>
          <cell r="C111" t="str">
            <v>坪山村村级电站</v>
          </cell>
          <cell r="D111">
            <v>3211</v>
          </cell>
          <cell r="E111">
            <v>3211</v>
          </cell>
          <cell r="F111">
            <v>642.2</v>
          </cell>
          <cell r="G111">
            <v>642.2</v>
          </cell>
        </row>
        <row r="112">
          <cell r="B112" t="str">
            <v>0375364035</v>
          </cell>
          <cell r="C112" t="str">
            <v>里仁村村级电站</v>
          </cell>
          <cell r="D112">
            <v>2648</v>
          </cell>
          <cell r="E112">
            <v>2648</v>
          </cell>
          <cell r="F112">
            <v>529.6</v>
          </cell>
          <cell r="G112">
            <v>529.6</v>
          </cell>
        </row>
        <row r="113">
          <cell r="B113" t="str">
            <v>0375345818</v>
          </cell>
          <cell r="C113" t="str">
            <v>黄塅村村级电站</v>
          </cell>
          <cell r="D113">
            <v>3191</v>
          </cell>
          <cell r="E113">
            <v>3191</v>
          </cell>
          <cell r="F113">
            <v>638.2</v>
          </cell>
          <cell r="G113">
            <v>638.2</v>
          </cell>
        </row>
        <row r="114">
          <cell r="B114" t="str">
            <v>0375363348</v>
          </cell>
          <cell r="C114" t="str">
            <v>中坊村村级电站</v>
          </cell>
          <cell r="D114">
            <v>3258</v>
          </cell>
          <cell r="E114">
            <v>3258</v>
          </cell>
          <cell r="F114">
            <v>651.6</v>
          </cell>
          <cell r="G114">
            <v>651.6</v>
          </cell>
        </row>
        <row r="115">
          <cell r="B115" t="str">
            <v>0375365357</v>
          </cell>
          <cell r="C115" t="str">
            <v>窑前村村级电站</v>
          </cell>
          <cell r="D115">
            <v>3416</v>
          </cell>
          <cell r="E115">
            <v>3416</v>
          </cell>
          <cell r="F115">
            <v>683.2</v>
          </cell>
          <cell r="G115">
            <v>683.2</v>
          </cell>
        </row>
        <row r="116">
          <cell r="B116" t="str">
            <v>0375340581</v>
          </cell>
          <cell r="C116" t="str">
            <v>里仁村村级电站</v>
          </cell>
          <cell r="D116">
            <v>1268</v>
          </cell>
          <cell r="E116">
            <v>1268</v>
          </cell>
          <cell r="F116">
            <v>253.6</v>
          </cell>
          <cell r="G116">
            <v>253.6</v>
          </cell>
        </row>
        <row r="117">
          <cell r="B117" t="str">
            <v>0375371082</v>
          </cell>
          <cell r="C117" t="str">
            <v>禾丰村村级电站</v>
          </cell>
          <cell r="D117">
            <v>2986</v>
          </cell>
          <cell r="E117">
            <v>2986</v>
          </cell>
          <cell r="F117">
            <v>597.2</v>
          </cell>
          <cell r="G117">
            <v>597.2</v>
          </cell>
        </row>
        <row r="118">
          <cell r="B118" t="str">
            <v>0375371239</v>
          </cell>
          <cell r="C118" t="str">
            <v>罗坳村村级电站</v>
          </cell>
          <cell r="D118">
            <v>3247</v>
          </cell>
          <cell r="E118">
            <v>3247</v>
          </cell>
          <cell r="F118">
            <v>649.4</v>
          </cell>
          <cell r="G118">
            <v>649.4</v>
          </cell>
        </row>
        <row r="119">
          <cell r="B119" t="str">
            <v>0375371268</v>
          </cell>
          <cell r="C119" t="str">
            <v>坳背村村级电站</v>
          </cell>
          <cell r="D119">
            <v>2683</v>
          </cell>
          <cell r="E119">
            <v>2683</v>
          </cell>
          <cell r="F119">
            <v>536.6</v>
          </cell>
          <cell r="G119">
            <v>536.6</v>
          </cell>
        </row>
        <row r="120">
          <cell r="B120" t="str">
            <v>0375372854</v>
          </cell>
          <cell r="C120" t="str">
            <v>杨梅村村级电站</v>
          </cell>
          <cell r="D120">
            <v>2222</v>
          </cell>
          <cell r="E120">
            <v>2222</v>
          </cell>
          <cell r="F120">
            <v>444.4</v>
          </cell>
          <cell r="G120">
            <v>444.4</v>
          </cell>
        </row>
        <row r="121">
          <cell r="B121" t="str">
            <v>0375374687</v>
          </cell>
          <cell r="C121" t="str">
            <v>东光村村级电站</v>
          </cell>
          <cell r="D121">
            <v>3170</v>
          </cell>
          <cell r="E121">
            <v>3170</v>
          </cell>
          <cell r="F121">
            <v>634</v>
          </cell>
          <cell r="G121">
            <v>634</v>
          </cell>
        </row>
        <row r="122">
          <cell r="B122" t="str">
            <v>0375378650</v>
          </cell>
          <cell r="C122" t="str">
            <v>隘下村村级电站</v>
          </cell>
          <cell r="D122">
            <v>3454</v>
          </cell>
          <cell r="E122">
            <v>3454</v>
          </cell>
          <cell r="F122">
            <v>690.8</v>
          </cell>
          <cell r="G122">
            <v>690.8</v>
          </cell>
        </row>
        <row r="123">
          <cell r="B123" t="str">
            <v>0375379695</v>
          </cell>
          <cell r="C123" t="str">
            <v>营前村村级电站</v>
          </cell>
          <cell r="D123">
            <v>3339</v>
          </cell>
          <cell r="E123">
            <v>3339</v>
          </cell>
          <cell r="F123">
            <v>667.8</v>
          </cell>
          <cell r="G123">
            <v>667.8</v>
          </cell>
        </row>
        <row r="124">
          <cell r="B124" t="str">
            <v>0375394416</v>
          </cell>
          <cell r="C124" t="str">
            <v>营下村村级电站</v>
          </cell>
          <cell r="D124">
            <v>2925</v>
          </cell>
          <cell r="E124">
            <v>2925</v>
          </cell>
          <cell r="F124">
            <v>585</v>
          </cell>
          <cell r="G124">
            <v>585</v>
          </cell>
        </row>
        <row r="125">
          <cell r="B125" t="str">
            <v>0375420654</v>
          </cell>
          <cell r="C125" t="str">
            <v>优胜村村级电站</v>
          </cell>
          <cell r="D125">
            <v>2727</v>
          </cell>
          <cell r="E125">
            <v>2727</v>
          </cell>
          <cell r="F125">
            <v>545.4</v>
          </cell>
          <cell r="G125">
            <v>545.4</v>
          </cell>
        </row>
        <row r="126">
          <cell r="B126" t="str">
            <v>0375423233</v>
          </cell>
          <cell r="C126" t="str">
            <v>安塘村村级电站</v>
          </cell>
          <cell r="D126">
            <v>3094</v>
          </cell>
          <cell r="E126">
            <v>3094</v>
          </cell>
          <cell r="F126">
            <v>618.8</v>
          </cell>
          <cell r="G126">
            <v>618.8</v>
          </cell>
        </row>
        <row r="127">
          <cell r="B127" t="str">
            <v>0375425499</v>
          </cell>
          <cell r="C127" t="str">
            <v>上垅村村级电站</v>
          </cell>
          <cell r="D127">
            <v>2945</v>
          </cell>
          <cell r="E127">
            <v>2945</v>
          </cell>
          <cell r="F127">
            <v>589</v>
          </cell>
          <cell r="G127">
            <v>589</v>
          </cell>
        </row>
        <row r="128">
          <cell r="B128" t="str">
            <v>0375435461</v>
          </cell>
          <cell r="C128" t="str">
            <v>白田村村级电站</v>
          </cell>
          <cell r="D128">
            <v>3209</v>
          </cell>
          <cell r="E128">
            <v>3209</v>
          </cell>
          <cell r="F128">
            <v>641.8</v>
          </cell>
          <cell r="G128">
            <v>641.8</v>
          </cell>
        </row>
        <row r="129">
          <cell r="B129" t="str">
            <v>0375436767</v>
          </cell>
          <cell r="C129" t="str">
            <v>琵琶村村级电站</v>
          </cell>
          <cell r="D129">
            <v>2871</v>
          </cell>
          <cell r="E129">
            <v>2871</v>
          </cell>
          <cell r="F129">
            <v>574.2</v>
          </cell>
          <cell r="G129">
            <v>574.2</v>
          </cell>
        </row>
        <row r="130">
          <cell r="B130" t="str">
            <v>0375437513</v>
          </cell>
          <cell r="C130" t="str">
            <v>洋河村村级电站</v>
          </cell>
          <cell r="D130">
            <v>3428</v>
          </cell>
          <cell r="E130">
            <v>3428</v>
          </cell>
          <cell r="F130">
            <v>685.6</v>
          </cell>
          <cell r="G130">
            <v>685.6</v>
          </cell>
        </row>
        <row r="131">
          <cell r="B131" t="str">
            <v>0375437382</v>
          </cell>
          <cell r="C131" t="str">
            <v>丰产村村级电站</v>
          </cell>
          <cell r="D131">
            <v>3609</v>
          </cell>
          <cell r="E131">
            <v>3609</v>
          </cell>
          <cell r="F131">
            <v>721.8</v>
          </cell>
          <cell r="G131">
            <v>721.8</v>
          </cell>
        </row>
        <row r="132">
          <cell r="B132" t="str">
            <v>0375454718</v>
          </cell>
          <cell r="C132" t="str">
            <v>上下村村级电站</v>
          </cell>
          <cell r="D132">
            <v>1915</v>
          </cell>
          <cell r="E132">
            <v>1915</v>
          </cell>
          <cell r="F132">
            <v>383</v>
          </cell>
          <cell r="G132">
            <v>383</v>
          </cell>
        </row>
        <row r="133">
          <cell r="B133" t="str">
            <v>0375447846</v>
          </cell>
          <cell r="C133" t="str">
            <v>罗坑村村级电站</v>
          </cell>
          <cell r="D133">
            <v>3511</v>
          </cell>
          <cell r="E133">
            <v>3511</v>
          </cell>
          <cell r="F133">
            <v>702.2</v>
          </cell>
          <cell r="G133">
            <v>702.2</v>
          </cell>
        </row>
        <row r="134">
          <cell r="B134" t="str">
            <v>0375449187</v>
          </cell>
          <cell r="C134" t="str">
            <v>平安村村级电站</v>
          </cell>
          <cell r="D134">
            <v>3082</v>
          </cell>
          <cell r="E134">
            <v>3082</v>
          </cell>
          <cell r="F134">
            <v>616.4</v>
          </cell>
          <cell r="G134">
            <v>616.4</v>
          </cell>
        </row>
        <row r="135">
          <cell r="B135" t="str">
            <v>0375466324</v>
          </cell>
          <cell r="C135" t="str">
            <v>黄金村村级电站</v>
          </cell>
          <cell r="D135">
            <v>3171</v>
          </cell>
          <cell r="E135">
            <v>3171</v>
          </cell>
          <cell r="F135">
            <v>634.2</v>
          </cell>
          <cell r="G135">
            <v>634.2</v>
          </cell>
        </row>
        <row r="136">
          <cell r="B136" t="str">
            <v>0375464142</v>
          </cell>
          <cell r="C136" t="str">
            <v>同辉村村级电站</v>
          </cell>
          <cell r="D136">
            <v>3441</v>
          </cell>
          <cell r="E136">
            <v>3441</v>
          </cell>
          <cell r="F136">
            <v>688.2</v>
          </cell>
          <cell r="G136">
            <v>688.2</v>
          </cell>
        </row>
        <row r="137">
          <cell r="B137" t="str">
            <v>0375466021</v>
          </cell>
          <cell r="C137" t="str">
            <v>河边村村级电站</v>
          </cell>
          <cell r="D137">
            <v>3080</v>
          </cell>
          <cell r="E137">
            <v>3080</v>
          </cell>
          <cell r="F137">
            <v>616</v>
          </cell>
          <cell r="G137">
            <v>616</v>
          </cell>
        </row>
        <row r="138">
          <cell r="B138" t="str">
            <v>0375476178</v>
          </cell>
          <cell r="C138" t="str">
            <v>坪脑村村级电站</v>
          </cell>
          <cell r="D138">
            <v>3520</v>
          </cell>
          <cell r="E138">
            <v>3520</v>
          </cell>
          <cell r="F138">
            <v>704</v>
          </cell>
          <cell r="G138">
            <v>704</v>
          </cell>
        </row>
        <row r="139">
          <cell r="B139" t="str">
            <v>0375476396</v>
          </cell>
          <cell r="C139" t="str">
            <v>上下村村级电站</v>
          </cell>
          <cell r="D139">
            <v>1032</v>
          </cell>
          <cell r="E139">
            <v>1032</v>
          </cell>
          <cell r="F139">
            <v>206.4</v>
          </cell>
          <cell r="G139">
            <v>206.4</v>
          </cell>
        </row>
        <row r="140">
          <cell r="B140" t="str">
            <v>0375479021</v>
          </cell>
          <cell r="C140" t="str">
            <v>香塘村村级电站</v>
          </cell>
          <cell r="D140">
            <v>3481</v>
          </cell>
          <cell r="E140">
            <v>3481</v>
          </cell>
          <cell r="F140">
            <v>696.2</v>
          </cell>
          <cell r="G140">
            <v>696.2</v>
          </cell>
        </row>
        <row r="141">
          <cell r="B141" t="str">
            <v>0375482294</v>
          </cell>
          <cell r="C141" t="str">
            <v>大塆村村级电站</v>
          </cell>
          <cell r="D141">
            <v>3401</v>
          </cell>
          <cell r="E141">
            <v>3401</v>
          </cell>
          <cell r="F141">
            <v>680.2</v>
          </cell>
          <cell r="G141">
            <v>680.2</v>
          </cell>
        </row>
        <row r="142">
          <cell r="B142" t="str">
            <v>0375482265</v>
          </cell>
          <cell r="C142" t="str">
            <v>小禾溪村村级电站</v>
          </cell>
          <cell r="D142">
            <v>3253</v>
          </cell>
          <cell r="E142">
            <v>3253</v>
          </cell>
          <cell r="F142">
            <v>650.6</v>
          </cell>
          <cell r="G142">
            <v>650.6</v>
          </cell>
        </row>
        <row r="143">
          <cell r="B143" t="str">
            <v>0375482311</v>
          </cell>
          <cell r="C143" t="str">
            <v>陂角村村级电站</v>
          </cell>
          <cell r="D143">
            <v>2653</v>
          </cell>
          <cell r="E143">
            <v>2653</v>
          </cell>
          <cell r="F143">
            <v>530.6</v>
          </cell>
          <cell r="G143">
            <v>530.6</v>
          </cell>
        </row>
        <row r="144">
          <cell r="B144" t="str">
            <v>0375482337</v>
          </cell>
          <cell r="C144" t="str">
            <v>麻芫村村级电站</v>
          </cell>
          <cell r="D144">
            <v>3064</v>
          </cell>
          <cell r="E144">
            <v>3064</v>
          </cell>
          <cell r="F144">
            <v>612.8</v>
          </cell>
          <cell r="G144">
            <v>612.8</v>
          </cell>
        </row>
        <row r="145">
          <cell r="B145" t="str">
            <v>0375482340</v>
          </cell>
          <cell r="C145" t="str">
            <v>华堂村村级电站</v>
          </cell>
          <cell r="D145">
            <v>2713</v>
          </cell>
          <cell r="E145">
            <v>2713</v>
          </cell>
          <cell r="F145">
            <v>542.6</v>
          </cell>
          <cell r="G145">
            <v>542.6</v>
          </cell>
        </row>
        <row r="146">
          <cell r="B146" t="str">
            <v>0375482353</v>
          </cell>
          <cell r="C146" t="str">
            <v>金盆村村级电站</v>
          </cell>
          <cell r="D146">
            <v>2679</v>
          </cell>
          <cell r="E146">
            <v>2679</v>
          </cell>
          <cell r="F146">
            <v>535.8</v>
          </cell>
          <cell r="G146">
            <v>535.8</v>
          </cell>
        </row>
        <row r="147">
          <cell r="B147" t="str">
            <v>0375482379</v>
          </cell>
          <cell r="C147" t="str">
            <v>大龙村村级电站</v>
          </cell>
          <cell r="D147">
            <v>3198</v>
          </cell>
          <cell r="E147">
            <v>3198</v>
          </cell>
          <cell r="F147">
            <v>639.6</v>
          </cell>
          <cell r="G147">
            <v>639.6</v>
          </cell>
        </row>
        <row r="148">
          <cell r="B148" t="str">
            <v>0375482382</v>
          </cell>
          <cell r="C148" t="str">
            <v>珠塘村村级电站</v>
          </cell>
          <cell r="D148">
            <v>2922</v>
          </cell>
          <cell r="E148">
            <v>2922</v>
          </cell>
          <cell r="F148">
            <v>584.4</v>
          </cell>
          <cell r="G148">
            <v>584.4</v>
          </cell>
        </row>
        <row r="149">
          <cell r="B149" t="str">
            <v>0375482409</v>
          </cell>
          <cell r="C149" t="str">
            <v>大字村村级电站</v>
          </cell>
          <cell r="D149">
            <v>3267</v>
          </cell>
          <cell r="E149">
            <v>3267</v>
          </cell>
          <cell r="F149">
            <v>653.4</v>
          </cell>
          <cell r="G149">
            <v>653.4</v>
          </cell>
        </row>
        <row r="150">
          <cell r="B150" t="str">
            <v>0375484287</v>
          </cell>
          <cell r="C150" t="str">
            <v>园岭村村级电站</v>
          </cell>
          <cell r="D150">
            <v>2542</v>
          </cell>
          <cell r="E150">
            <v>2542</v>
          </cell>
          <cell r="F150">
            <v>508.4</v>
          </cell>
          <cell r="G150">
            <v>508.4</v>
          </cell>
        </row>
        <row r="151">
          <cell r="B151" t="str">
            <v>0375484346</v>
          </cell>
          <cell r="C151" t="str">
            <v>黄泥村村级电站</v>
          </cell>
          <cell r="D151">
            <v>2942</v>
          </cell>
          <cell r="E151">
            <v>2942</v>
          </cell>
          <cell r="F151">
            <v>588.4</v>
          </cell>
          <cell r="G151">
            <v>588.4</v>
          </cell>
        </row>
        <row r="152">
          <cell r="B152" t="str">
            <v>0379324468</v>
          </cell>
          <cell r="C152" t="str">
            <v>横城村村级电站</v>
          </cell>
          <cell r="D152">
            <v>1970</v>
          </cell>
          <cell r="E152">
            <v>1970</v>
          </cell>
          <cell r="F152">
            <v>394</v>
          </cell>
          <cell r="G152">
            <v>394</v>
          </cell>
        </row>
        <row r="153">
          <cell r="B153" t="str">
            <v>0375484997</v>
          </cell>
          <cell r="C153" t="str">
            <v>义屋村村级电站</v>
          </cell>
          <cell r="D153">
            <v>3118</v>
          </cell>
          <cell r="E153">
            <v>3118</v>
          </cell>
          <cell r="F153">
            <v>623.6</v>
          </cell>
          <cell r="G153">
            <v>623.6</v>
          </cell>
        </row>
        <row r="154">
          <cell r="B154" t="str">
            <v>0375484971</v>
          </cell>
          <cell r="C154" t="str">
            <v>工农村村级电站</v>
          </cell>
          <cell r="D154">
            <v>2923</v>
          </cell>
          <cell r="E154">
            <v>2923</v>
          </cell>
          <cell r="F154">
            <v>584.6</v>
          </cell>
          <cell r="G154">
            <v>584.6</v>
          </cell>
        </row>
        <row r="155">
          <cell r="B155" t="str">
            <v>0375485062</v>
          </cell>
          <cell r="C155" t="str">
            <v>花桥村村级电站</v>
          </cell>
          <cell r="D155">
            <v>2789</v>
          </cell>
          <cell r="E155">
            <v>2789</v>
          </cell>
          <cell r="F155">
            <v>557.8</v>
          </cell>
          <cell r="G155">
            <v>557.8</v>
          </cell>
        </row>
        <row r="156">
          <cell r="B156" t="str">
            <v>0375485033</v>
          </cell>
          <cell r="C156" t="str">
            <v>仁风村村级电站</v>
          </cell>
          <cell r="D156">
            <v>3078</v>
          </cell>
          <cell r="E156">
            <v>3078</v>
          </cell>
          <cell r="F156">
            <v>615.6</v>
          </cell>
          <cell r="G156">
            <v>615.6</v>
          </cell>
        </row>
        <row r="157">
          <cell r="B157" t="str">
            <v>0375485091</v>
          </cell>
          <cell r="C157" t="str">
            <v>茶梓村村级电站</v>
          </cell>
          <cell r="D157">
            <v>3423</v>
          </cell>
          <cell r="E157">
            <v>3423</v>
          </cell>
          <cell r="F157">
            <v>684.6</v>
          </cell>
          <cell r="G157">
            <v>684.6</v>
          </cell>
        </row>
        <row r="158">
          <cell r="B158" t="str">
            <v>0375485222</v>
          </cell>
          <cell r="C158" t="str">
            <v>和平村村级电站</v>
          </cell>
          <cell r="D158">
            <v>3278</v>
          </cell>
          <cell r="E158">
            <v>3278</v>
          </cell>
          <cell r="F158">
            <v>655.6</v>
          </cell>
          <cell r="G158">
            <v>655.6</v>
          </cell>
        </row>
        <row r="159">
          <cell r="B159" t="str">
            <v>0375485365</v>
          </cell>
          <cell r="C159" t="str">
            <v>段仔村村级电站</v>
          </cell>
          <cell r="D159">
            <v>3155</v>
          </cell>
          <cell r="E159">
            <v>3155</v>
          </cell>
          <cell r="F159">
            <v>631</v>
          </cell>
          <cell r="G159">
            <v>631</v>
          </cell>
        </row>
        <row r="160">
          <cell r="B160" t="str">
            <v>0375485831</v>
          </cell>
          <cell r="C160" t="str">
            <v>觉村村村级电站</v>
          </cell>
          <cell r="D160">
            <v>3201</v>
          </cell>
          <cell r="E160">
            <v>3201</v>
          </cell>
          <cell r="F160">
            <v>640.2</v>
          </cell>
          <cell r="G160">
            <v>640.2</v>
          </cell>
        </row>
        <row r="161">
          <cell r="B161" t="str">
            <v>0375486124</v>
          </cell>
          <cell r="C161" t="str">
            <v>银坑村村级电站</v>
          </cell>
          <cell r="D161">
            <v>3731</v>
          </cell>
          <cell r="E161">
            <v>3731</v>
          </cell>
          <cell r="F161">
            <v>746.2</v>
          </cell>
          <cell r="G161">
            <v>746.2</v>
          </cell>
        </row>
        <row r="162">
          <cell r="B162" t="str">
            <v>0375491090</v>
          </cell>
          <cell r="C162" t="str">
            <v>前村村村级电站</v>
          </cell>
          <cell r="D162">
            <v>3220</v>
          </cell>
          <cell r="E162">
            <v>3220</v>
          </cell>
          <cell r="F162">
            <v>644</v>
          </cell>
          <cell r="G162">
            <v>644</v>
          </cell>
        </row>
        <row r="163">
          <cell r="B163" t="str">
            <v>0375489615</v>
          </cell>
          <cell r="C163" t="str">
            <v>洋迳村村级电站</v>
          </cell>
          <cell r="D163">
            <v>3089</v>
          </cell>
          <cell r="E163">
            <v>3089</v>
          </cell>
          <cell r="F163">
            <v>617.8</v>
          </cell>
          <cell r="G163">
            <v>617.8</v>
          </cell>
        </row>
        <row r="164">
          <cell r="B164" t="str">
            <v>0375494161</v>
          </cell>
          <cell r="C164" t="str">
            <v>源枫村村级电站</v>
          </cell>
          <cell r="D164">
            <v>3308</v>
          </cell>
          <cell r="E164">
            <v>3308</v>
          </cell>
          <cell r="F164">
            <v>661.6</v>
          </cell>
          <cell r="G164">
            <v>661.6</v>
          </cell>
        </row>
        <row r="165">
          <cell r="B165" t="str">
            <v>0375492862</v>
          </cell>
          <cell r="C165" t="str">
            <v>中段村村级电站</v>
          </cell>
          <cell r="D165">
            <v>2926</v>
          </cell>
          <cell r="E165">
            <v>2926</v>
          </cell>
          <cell r="F165">
            <v>585.2</v>
          </cell>
          <cell r="G165">
            <v>585.2</v>
          </cell>
        </row>
        <row r="166">
          <cell r="B166" t="str">
            <v>0375495018</v>
          </cell>
          <cell r="C166" t="str">
            <v>河背村村级电站</v>
          </cell>
          <cell r="D166">
            <v>2849</v>
          </cell>
          <cell r="E166">
            <v>2849</v>
          </cell>
          <cell r="F166">
            <v>569.8</v>
          </cell>
          <cell r="G166">
            <v>569.8</v>
          </cell>
        </row>
        <row r="167">
          <cell r="B167" t="str">
            <v>0375496910</v>
          </cell>
          <cell r="C167" t="str">
            <v>岩前村村级电站</v>
          </cell>
          <cell r="D167">
            <v>2898</v>
          </cell>
          <cell r="E167">
            <v>2898</v>
          </cell>
          <cell r="F167">
            <v>579.6</v>
          </cell>
          <cell r="G167">
            <v>579.6</v>
          </cell>
        </row>
        <row r="168">
          <cell r="B168" t="str">
            <v>0375499791</v>
          </cell>
          <cell r="C168" t="str">
            <v>石陂村村级电站</v>
          </cell>
          <cell r="D168">
            <v>3320</v>
          </cell>
          <cell r="E168">
            <v>3320</v>
          </cell>
          <cell r="F168">
            <v>664</v>
          </cell>
          <cell r="G168">
            <v>664</v>
          </cell>
        </row>
        <row r="169">
          <cell r="B169" t="str">
            <v>0375503306</v>
          </cell>
          <cell r="C169" t="str">
            <v>高田村村级电站</v>
          </cell>
          <cell r="D169">
            <v>3012</v>
          </cell>
          <cell r="E169">
            <v>3012</v>
          </cell>
          <cell r="F169">
            <v>602.4</v>
          </cell>
          <cell r="G169">
            <v>602.4</v>
          </cell>
        </row>
        <row r="170">
          <cell r="B170" t="str">
            <v>0375504572</v>
          </cell>
          <cell r="C170" t="str">
            <v>长口村村级电站</v>
          </cell>
          <cell r="D170">
            <v>3271</v>
          </cell>
          <cell r="E170">
            <v>3271</v>
          </cell>
          <cell r="F170">
            <v>654.2</v>
          </cell>
          <cell r="G170">
            <v>654.2</v>
          </cell>
        </row>
        <row r="171">
          <cell r="B171" t="str">
            <v>0375515332</v>
          </cell>
          <cell r="C171" t="str">
            <v>板塘村村级电站</v>
          </cell>
          <cell r="D171">
            <v>3074</v>
          </cell>
          <cell r="E171">
            <v>3074</v>
          </cell>
          <cell r="F171">
            <v>614.8</v>
          </cell>
          <cell r="G171">
            <v>614.8</v>
          </cell>
        </row>
        <row r="172">
          <cell r="B172" t="str">
            <v>0375507728</v>
          </cell>
          <cell r="C172" t="str">
            <v>岗脑村村级电站</v>
          </cell>
          <cell r="D172">
            <v>3038</v>
          </cell>
          <cell r="E172">
            <v>3038</v>
          </cell>
          <cell r="F172">
            <v>607.6</v>
          </cell>
          <cell r="G172">
            <v>607.6</v>
          </cell>
        </row>
        <row r="173">
          <cell r="B173" t="str">
            <v>0375512766</v>
          </cell>
          <cell r="C173" t="str">
            <v>安和村村级电站</v>
          </cell>
          <cell r="D173">
            <v>6374</v>
          </cell>
          <cell r="E173">
            <v>6374</v>
          </cell>
          <cell r="F173">
            <v>1274.8</v>
          </cell>
          <cell r="G173">
            <v>1274.8</v>
          </cell>
        </row>
        <row r="174">
          <cell r="B174" t="str">
            <v>0376278283</v>
          </cell>
          <cell r="C174" t="str">
            <v>邓屋村村级电站</v>
          </cell>
          <cell r="D174">
            <v>3206</v>
          </cell>
          <cell r="E174">
            <v>3206</v>
          </cell>
          <cell r="F174">
            <v>320.6</v>
          </cell>
          <cell r="G174">
            <v>320.6</v>
          </cell>
        </row>
        <row r="175">
          <cell r="B175" t="str">
            <v>0375510962</v>
          </cell>
          <cell r="C175" t="str">
            <v>潭头村村级电站</v>
          </cell>
          <cell r="D175">
            <v>3291</v>
          </cell>
          <cell r="E175">
            <v>3291</v>
          </cell>
          <cell r="F175">
            <v>658.2</v>
          </cell>
          <cell r="G175">
            <v>658.2</v>
          </cell>
        </row>
        <row r="176">
          <cell r="B176" t="str">
            <v>0375515084</v>
          </cell>
          <cell r="C176" t="str">
            <v>上溪村村级电站</v>
          </cell>
          <cell r="D176">
            <v>3304</v>
          </cell>
          <cell r="E176">
            <v>3304</v>
          </cell>
          <cell r="F176">
            <v>660.8</v>
          </cell>
          <cell r="G176">
            <v>660.8</v>
          </cell>
        </row>
        <row r="177">
          <cell r="B177" t="str">
            <v>0375514443</v>
          </cell>
          <cell r="C177" t="str">
            <v>移陂村村级电站</v>
          </cell>
          <cell r="D177">
            <v>3205</v>
          </cell>
          <cell r="E177">
            <v>3205</v>
          </cell>
          <cell r="F177">
            <v>641</v>
          </cell>
          <cell r="G177">
            <v>641</v>
          </cell>
        </row>
        <row r="178">
          <cell r="B178" t="str">
            <v>0375514906</v>
          </cell>
          <cell r="C178" t="str">
            <v>上脑村村级电站</v>
          </cell>
          <cell r="D178">
            <v>3264</v>
          </cell>
          <cell r="E178">
            <v>3264</v>
          </cell>
          <cell r="F178">
            <v>652.8</v>
          </cell>
          <cell r="G178">
            <v>652.8</v>
          </cell>
        </row>
        <row r="179">
          <cell r="B179" t="str">
            <v>0375515071</v>
          </cell>
          <cell r="C179" t="str">
            <v>下潭村村级电站</v>
          </cell>
          <cell r="D179">
            <v>3301</v>
          </cell>
          <cell r="E179">
            <v>3301</v>
          </cell>
          <cell r="F179">
            <v>660.2</v>
          </cell>
          <cell r="G179">
            <v>660.2</v>
          </cell>
        </row>
        <row r="180">
          <cell r="B180" t="str">
            <v>0375505807</v>
          </cell>
          <cell r="C180" t="str">
            <v>新陂村村级电站</v>
          </cell>
          <cell r="D180">
            <v>3349</v>
          </cell>
          <cell r="E180">
            <v>3349</v>
          </cell>
          <cell r="F180">
            <v>669.8</v>
          </cell>
          <cell r="G180">
            <v>669.8</v>
          </cell>
        </row>
        <row r="181">
          <cell r="B181" t="str">
            <v>0375516973</v>
          </cell>
          <cell r="C181" t="str">
            <v>杨梅村村级电站</v>
          </cell>
          <cell r="D181">
            <v>3146</v>
          </cell>
          <cell r="E181">
            <v>3146</v>
          </cell>
          <cell r="F181">
            <v>629.2</v>
          </cell>
          <cell r="G181">
            <v>629.2</v>
          </cell>
        </row>
        <row r="182">
          <cell r="B182" t="str">
            <v>0375517442</v>
          </cell>
          <cell r="C182" t="str">
            <v>塘贯村村级电站</v>
          </cell>
          <cell r="D182">
            <v>3231</v>
          </cell>
          <cell r="E182">
            <v>3231</v>
          </cell>
          <cell r="F182">
            <v>646.2</v>
          </cell>
          <cell r="G182">
            <v>646.2</v>
          </cell>
        </row>
        <row r="183">
          <cell r="B183" t="str">
            <v>0375517787</v>
          </cell>
          <cell r="C183" t="str">
            <v>曾子村村级电站</v>
          </cell>
          <cell r="D183">
            <v>3318</v>
          </cell>
          <cell r="E183">
            <v>3318</v>
          </cell>
          <cell r="F183">
            <v>663.6</v>
          </cell>
          <cell r="G183">
            <v>663.6</v>
          </cell>
        </row>
        <row r="184">
          <cell r="B184" t="str">
            <v>0375519826</v>
          </cell>
          <cell r="C184" t="str">
            <v>新屋村村级电站</v>
          </cell>
          <cell r="D184">
            <v>3230</v>
          </cell>
          <cell r="E184">
            <v>3230</v>
          </cell>
          <cell r="F184">
            <v>646</v>
          </cell>
          <cell r="G184">
            <v>646</v>
          </cell>
        </row>
        <row r="185">
          <cell r="B185" t="str">
            <v>0375519796</v>
          </cell>
          <cell r="C185" t="str">
            <v>塘泥村村级电站</v>
          </cell>
          <cell r="D185">
            <v>3231</v>
          </cell>
          <cell r="E185">
            <v>3231</v>
          </cell>
          <cell r="F185">
            <v>646.2</v>
          </cell>
          <cell r="G185">
            <v>646.2</v>
          </cell>
        </row>
        <row r="186">
          <cell r="B186" t="str">
            <v>0375520442</v>
          </cell>
          <cell r="C186" t="str">
            <v>东村村村级电站</v>
          </cell>
          <cell r="D186">
            <v>3154</v>
          </cell>
          <cell r="E186">
            <v>3154</v>
          </cell>
          <cell r="F186">
            <v>630.8</v>
          </cell>
          <cell r="G186">
            <v>630.8</v>
          </cell>
        </row>
        <row r="187">
          <cell r="B187" t="str">
            <v>0375520471</v>
          </cell>
          <cell r="C187" t="str">
            <v>星明村村级电站</v>
          </cell>
          <cell r="D187">
            <v>2725</v>
          </cell>
          <cell r="E187">
            <v>2725</v>
          </cell>
          <cell r="F187">
            <v>545</v>
          </cell>
          <cell r="G187">
            <v>545</v>
          </cell>
        </row>
        <row r="188">
          <cell r="B188" t="str">
            <v>0375520790</v>
          </cell>
          <cell r="C188" t="str">
            <v>茶坑村村级电站</v>
          </cell>
          <cell r="D188">
            <v>2681</v>
          </cell>
          <cell r="E188">
            <v>2681</v>
          </cell>
          <cell r="F188">
            <v>536.2</v>
          </cell>
          <cell r="G188">
            <v>536.2</v>
          </cell>
        </row>
        <row r="189">
          <cell r="B189" t="str">
            <v>0375520947</v>
          </cell>
          <cell r="C189" t="str">
            <v>牛颈村村级电站</v>
          </cell>
          <cell r="D189">
            <v>3304</v>
          </cell>
          <cell r="E189">
            <v>3304</v>
          </cell>
          <cell r="F189">
            <v>660.8</v>
          </cell>
          <cell r="G189">
            <v>660.8</v>
          </cell>
        </row>
        <row r="190">
          <cell r="B190" t="str">
            <v>0415989453</v>
          </cell>
          <cell r="C190" t="str">
            <v>葛坳村村级电站</v>
          </cell>
          <cell r="D190">
            <v>2993</v>
          </cell>
          <cell r="E190">
            <v>2993</v>
          </cell>
          <cell r="F190">
            <v>598.6</v>
          </cell>
          <cell r="G190">
            <v>598.6</v>
          </cell>
        </row>
        <row r="191">
          <cell r="B191" t="str">
            <v>0375523395</v>
          </cell>
          <cell r="C191" t="str">
            <v>合和村村级电站</v>
          </cell>
          <cell r="D191">
            <v>3286</v>
          </cell>
          <cell r="E191">
            <v>3286</v>
          </cell>
          <cell r="F191">
            <v>657.2</v>
          </cell>
          <cell r="G191">
            <v>657.2</v>
          </cell>
        </row>
        <row r="192">
          <cell r="B192" t="str">
            <v>0375524356</v>
          </cell>
          <cell r="C192" t="str">
            <v>下罗村村级电站</v>
          </cell>
          <cell r="D192">
            <v>3135</v>
          </cell>
          <cell r="E192">
            <v>3135</v>
          </cell>
          <cell r="F192">
            <v>627</v>
          </cell>
          <cell r="G192">
            <v>627</v>
          </cell>
        </row>
        <row r="193">
          <cell r="B193" t="str">
            <v>0375523858</v>
          </cell>
          <cell r="C193" t="str">
            <v>群联村村级电站</v>
          </cell>
          <cell r="D193">
            <v>3010</v>
          </cell>
          <cell r="E193">
            <v>3010</v>
          </cell>
          <cell r="F193">
            <v>602</v>
          </cell>
          <cell r="G193">
            <v>602</v>
          </cell>
        </row>
        <row r="194">
          <cell r="B194" t="str">
            <v>0375523933</v>
          </cell>
          <cell r="C194" t="str">
            <v>庙背村村级电站</v>
          </cell>
          <cell r="D194">
            <v>3096</v>
          </cell>
          <cell r="E194">
            <v>3096</v>
          </cell>
          <cell r="F194">
            <v>619.2</v>
          </cell>
          <cell r="G194">
            <v>619.2</v>
          </cell>
        </row>
        <row r="195">
          <cell r="B195" t="str">
            <v>0375527485</v>
          </cell>
          <cell r="C195" t="str">
            <v>冷水村村级电站</v>
          </cell>
          <cell r="D195">
            <v>3234</v>
          </cell>
          <cell r="E195">
            <v>3234</v>
          </cell>
          <cell r="F195">
            <v>646.8</v>
          </cell>
          <cell r="G195">
            <v>646.8</v>
          </cell>
        </row>
        <row r="196">
          <cell r="B196" t="str">
            <v>0375527586</v>
          </cell>
          <cell r="C196" t="str">
            <v>大田村村级电站</v>
          </cell>
          <cell r="D196">
            <v>2989</v>
          </cell>
          <cell r="E196">
            <v>2989</v>
          </cell>
          <cell r="F196">
            <v>597.8</v>
          </cell>
          <cell r="G196">
            <v>597.8</v>
          </cell>
        </row>
        <row r="197">
          <cell r="B197" t="str">
            <v>0375527935</v>
          </cell>
          <cell r="C197" t="str">
            <v>蛇颈村村级电站</v>
          </cell>
          <cell r="D197">
            <v>2346</v>
          </cell>
          <cell r="E197">
            <v>2346</v>
          </cell>
          <cell r="F197">
            <v>469.2</v>
          </cell>
          <cell r="G197">
            <v>469.2</v>
          </cell>
        </row>
        <row r="198">
          <cell r="B198" t="str">
            <v>0375530993</v>
          </cell>
          <cell r="C198" t="str">
            <v>上堡畲族村村级电站</v>
          </cell>
          <cell r="D198">
            <v>3316</v>
          </cell>
          <cell r="E198">
            <v>3316</v>
          </cell>
          <cell r="F198">
            <v>663.2</v>
          </cell>
          <cell r="G198">
            <v>663.2</v>
          </cell>
        </row>
        <row r="199">
          <cell r="B199" t="str">
            <v>0375530746</v>
          </cell>
          <cell r="C199" t="str">
            <v>梓山村村级电站</v>
          </cell>
          <cell r="D199">
            <v>3425</v>
          </cell>
          <cell r="E199">
            <v>3425</v>
          </cell>
          <cell r="F199">
            <v>685</v>
          </cell>
          <cell r="G199">
            <v>685</v>
          </cell>
        </row>
        <row r="200">
          <cell r="B200" t="str">
            <v>0375532582</v>
          </cell>
          <cell r="C200" t="str">
            <v>靖东村村级电站</v>
          </cell>
          <cell r="D200">
            <v>3119</v>
          </cell>
          <cell r="E200">
            <v>3119</v>
          </cell>
          <cell r="F200">
            <v>623.8</v>
          </cell>
          <cell r="G200">
            <v>623.8</v>
          </cell>
        </row>
        <row r="201">
          <cell r="B201" t="str">
            <v>0375531895</v>
          </cell>
          <cell r="C201" t="str">
            <v>山下村村级电站</v>
          </cell>
          <cell r="D201">
            <v>3399</v>
          </cell>
          <cell r="E201">
            <v>3399</v>
          </cell>
          <cell r="F201">
            <v>679.8</v>
          </cell>
          <cell r="G201">
            <v>679.8</v>
          </cell>
        </row>
        <row r="202">
          <cell r="B202" t="str">
            <v>0375532058</v>
          </cell>
          <cell r="C202" t="str">
            <v>山峰村村级电站</v>
          </cell>
          <cell r="D202">
            <v>3172</v>
          </cell>
          <cell r="E202">
            <v>3172</v>
          </cell>
          <cell r="F202">
            <v>634.4</v>
          </cell>
          <cell r="G202">
            <v>634.4</v>
          </cell>
        </row>
        <row r="203">
          <cell r="B203" t="str">
            <v>0375532755</v>
          </cell>
          <cell r="C203" t="str">
            <v>龙泉村村级电站</v>
          </cell>
          <cell r="D203">
            <v>3230</v>
          </cell>
          <cell r="E203">
            <v>3230</v>
          </cell>
          <cell r="F203">
            <v>646</v>
          </cell>
          <cell r="G203">
            <v>646</v>
          </cell>
        </row>
        <row r="204">
          <cell r="B204" t="str">
            <v>0375533048</v>
          </cell>
          <cell r="C204" t="str">
            <v>中心村村级电站</v>
          </cell>
          <cell r="D204">
            <v>3170</v>
          </cell>
          <cell r="E204">
            <v>3170</v>
          </cell>
          <cell r="F204">
            <v>634</v>
          </cell>
          <cell r="G204">
            <v>634</v>
          </cell>
        </row>
        <row r="205">
          <cell r="B205" t="str">
            <v>0375562918</v>
          </cell>
          <cell r="C205" t="str">
            <v>石迳村村级电站</v>
          </cell>
          <cell r="D205">
            <v>3393</v>
          </cell>
          <cell r="E205">
            <v>3393</v>
          </cell>
          <cell r="F205">
            <v>678.6</v>
          </cell>
          <cell r="G205">
            <v>678.6</v>
          </cell>
        </row>
        <row r="206">
          <cell r="B206" t="str">
            <v>0375566734</v>
          </cell>
          <cell r="C206" t="str">
            <v>库心村村级电站</v>
          </cell>
          <cell r="D206">
            <v>3113</v>
          </cell>
          <cell r="E206">
            <v>3113</v>
          </cell>
          <cell r="F206">
            <v>622.6</v>
          </cell>
          <cell r="G206">
            <v>622.6</v>
          </cell>
        </row>
        <row r="207">
          <cell r="B207" t="str">
            <v>0375584323</v>
          </cell>
          <cell r="C207" t="str">
            <v>永丰村村级电站</v>
          </cell>
          <cell r="D207">
            <v>3189</v>
          </cell>
          <cell r="E207">
            <v>3189</v>
          </cell>
          <cell r="F207">
            <v>637.8</v>
          </cell>
          <cell r="G207">
            <v>637.8</v>
          </cell>
        </row>
        <row r="208">
          <cell r="B208" t="str">
            <v>0375587638</v>
          </cell>
          <cell r="C208" t="str">
            <v>黄沙村村级电站</v>
          </cell>
          <cell r="D208">
            <v>3159</v>
          </cell>
          <cell r="E208">
            <v>3159</v>
          </cell>
          <cell r="F208">
            <v>631.8</v>
          </cell>
          <cell r="G208">
            <v>631.8</v>
          </cell>
        </row>
        <row r="209">
          <cell r="B209" t="str">
            <v>0375587801</v>
          </cell>
          <cell r="C209" t="str">
            <v>山塘村村级电站</v>
          </cell>
          <cell r="D209">
            <v>3556</v>
          </cell>
          <cell r="E209">
            <v>3556</v>
          </cell>
          <cell r="F209">
            <v>711.2</v>
          </cell>
          <cell r="G209">
            <v>711.2</v>
          </cell>
        </row>
        <row r="210">
          <cell r="B210" t="str">
            <v>0375591787</v>
          </cell>
          <cell r="C210" t="str">
            <v>排脑村村级电站</v>
          </cell>
          <cell r="D210">
            <v>3517</v>
          </cell>
          <cell r="E210">
            <v>3517</v>
          </cell>
          <cell r="F210">
            <v>703.4</v>
          </cell>
          <cell r="G210">
            <v>703.4</v>
          </cell>
        </row>
        <row r="211">
          <cell r="B211" t="str">
            <v>0375591761</v>
          </cell>
          <cell r="C211" t="str">
            <v>长赖村村级电站</v>
          </cell>
          <cell r="D211">
            <v>3127</v>
          </cell>
          <cell r="E211">
            <v>3127</v>
          </cell>
          <cell r="F211">
            <v>625.4</v>
          </cell>
          <cell r="G211">
            <v>625.4</v>
          </cell>
        </row>
        <row r="212">
          <cell r="B212" t="str">
            <v>0375594483</v>
          </cell>
          <cell r="C212" t="str">
            <v>磊石村村级电站</v>
          </cell>
          <cell r="D212">
            <v>3095</v>
          </cell>
          <cell r="E212">
            <v>3095</v>
          </cell>
          <cell r="F212">
            <v>619</v>
          </cell>
          <cell r="G212">
            <v>619</v>
          </cell>
        </row>
        <row r="213">
          <cell r="B213" t="str">
            <v>0375596841</v>
          </cell>
          <cell r="C213" t="str">
            <v>联星村村级电站</v>
          </cell>
          <cell r="D213">
            <v>2596</v>
          </cell>
          <cell r="E213">
            <v>2596</v>
          </cell>
          <cell r="F213">
            <v>519.2</v>
          </cell>
          <cell r="G213">
            <v>519.2</v>
          </cell>
        </row>
        <row r="214">
          <cell r="B214" t="str">
            <v>0375598124</v>
          </cell>
          <cell r="C214" t="str">
            <v>上蕉村村级电站</v>
          </cell>
          <cell r="D214">
            <v>2962</v>
          </cell>
          <cell r="E214">
            <v>2962</v>
          </cell>
          <cell r="F214">
            <v>592.4</v>
          </cell>
          <cell r="G214">
            <v>592.4</v>
          </cell>
        </row>
        <row r="215">
          <cell r="B215" t="str">
            <v>0375601967</v>
          </cell>
          <cell r="C215" t="str">
            <v>澄江村村级电站</v>
          </cell>
          <cell r="D215">
            <v>3320</v>
          </cell>
          <cell r="E215">
            <v>3320</v>
          </cell>
          <cell r="F215">
            <v>664</v>
          </cell>
          <cell r="G215">
            <v>664</v>
          </cell>
        </row>
        <row r="216">
          <cell r="B216" t="str">
            <v>0375602146</v>
          </cell>
          <cell r="C216" t="str">
            <v>河坑村村级电站</v>
          </cell>
          <cell r="D216">
            <v>2283</v>
          </cell>
          <cell r="E216">
            <v>2283</v>
          </cell>
          <cell r="F216">
            <v>456.6</v>
          </cell>
          <cell r="G216">
            <v>456.6</v>
          </cell>
        </row>
        <row r="217">
          <cell r="B217" t="str">
            <v>0375602306</v>
          </cell>
          <cell r="C217" t="str">
            <v>陈田村村级电站</v>
          </cell>
          <cell r="D217">
            <v>2931</v>
          </cell>
          <cell r="E217">
            <v>2931</v>
          </cell>
          <cell r="F217">
            <v>586.2</v>
          </cell>
          <cell r="G217">
            <v>586.2</v>
          </cell>
        </row>
        <row r="218">
          <cell r="B218" t="str">
            <v>0375603006</v>
          </cell>
          <cell r="C218" t="str">
            <v>龙头村村级电站</v>
          </cell>
          <cell r="D218">
            <v>2772</v>
          </cell>
          <cell r="E218">
            <v>2772</v>
          </cell>
          <cell r="F218">
            <v>554.4</v>
          </cell>
          <cell r="G218">
            <v>554.4</v>
          </cell>
        </row>
        <row r="219">
          <cell r="B219" t="str">
            <v>0375603572</v>
          </cell>
          <cell r="C219" t="str">
            <v>窑背村村级电站</v>
          </cell>
          <cell r="D219">
            <v>3308</v>
          </cell>
          <cell r="E219">
            <v>3308</v>
          </cell>
          <cell r="F219">
            <v>661.6</v>
          </cell>
          <cell r="G219">
            <v>661.6</v>
          </cell>
        </row>
        <row r="220">
          <cell r="B220" t="str">
            <v>0375603820</v>
          </cell>
          <cell r="C220" t="str">
            <v>小庄村村级电站</v>
          </cell>
          <cell r="D220">
            <v>1840</v>
          </cell>
          <cell r="E220">
            <v>1840</v>
          </cell>
          <cell r="F220">
            <v>368</v>
          </cell>
          <cell r="G220">
            <v>368</v>
          </cell>
        </row>
        <row r="221">
          <cell r="B221" t="str">
            <v>0375605839</v>
          </cell>
          <cell r="C221" t="str">
            <v>张军村村级电站</v>
          </cell>
          <cell r="D221">
            <v>3488</v>
          </cell>
          <cell r="E221">
            <v>3488</v>
          </cell>
          <cell r="F221">
            <v>697.6</v>
          </cell>
          <cell r="G221">
            <v>697.6</v>
          </cell>
        </row>
        <row r="222">
          <cell r="B222" t="str">
            <v>0375606151</v>
          </cell>
          <cell r="C222" t="str">
            <v>龙口村村级电站</v>
          </cell>
          <cell r="D222">
            <v>3355</v>
          </cell>
          <cell r="E222">
            <v>3355</v>
          </cell>
          <cell r="F222">
            <v>671</v>
          </cell>
          <cell r="G222">
            <v>671</v>
          </cell>
        </row>
        <row r="223">
          <cell r="B223" t="str">
            <v>0375611782</v>
          </cell>
          <cell r="C223" t="str">
            <v>石马村村级电站</v>
          </cell>
          <cell r="D223">
            <v>3115</v>
          </cell>
          <cell r="E223">
            <v>3115</v>
          </cell>
          <cell r="F223">
            <v>623</v>
          </cell>
          <cell r="G223">
            <v>623</v>
          </cell>
        </row>
        <row r="224">
          <cell r="B224" t="str">
            <v>0375612310</v>
          </cell>
          <cell r="C224" t="str">
            <v>杨公村村级电站</v>
          </cell>
          <cell r="D224">
            <v>3043</v>
          </cell>
          <cell r="E224">
            <v>3043</v>
          </cell>
          <cell r="F224">
            <v>608.6</v>
          </cell>
          <cell r="G224">
            <v>608.6</v>
          </cell>
        </row>
        <row r="225">
          <cell r="B225" t="str">
            <v>0375614000</v>
          </cell>
          <cell r="C225" t="str">
            <v>寨面村村级电站</v>
          </cell>
          <cell r="D225">
            <v>3373</v>
          </cell>
          <cell r="E225">
            <v>3373</v>
          </cell>
          <cell r="F225">
            <v>674.6</v>
          </cell>
          <cell r="G225">
            <v>674.6</v>
          </cell>
        </row>
        <row r="226">
          <cell r="B226" t="str">
            <v>0375615654</v>
          </cell>
          <cell r="C226" t="str">
            <v>桐树村村级电站</v>
          </cell>
          <cell r="D226">
            <v>1669</v>
          </cell>
          <cell r="E226">
            <v>1669</v>
          </cell>
          <cell r="F226">
            <v>333.8</v>
          </cell>
          <cell r="G226">
            <v>333.8</v>
          </cell>
        </row>
        <row r="227">
          <cell r="B227" t="str">
            <v>0375616282</v>
          </cell>
          <cell r="C227" t="str">
            <v>黄屋乾村村级电站</v>
          </cell>
          <cell r="D227">
            <v>3133</v>
          </cell>
          <cell r="E227">
            <v>3133</v>
          </cell>
          <cell r="F227">
            <v>626.6</v>
          </cell>
          <cell r="G227">
            <v>626.6</v>
          </cell>
        </row>
        <row r="228">
          <cell r="B228" t="str">
            <v>0375616093</v>
          </cell>
          <cell r="C228" t="str">
            <v>石含村村级电站</v>
          </cell>
          <cell r="D228">
            <v>3341</v>
          </cell>
          <cell r="E228">
            <v>3341</v>
          </cell>
          <cell r="F228">
            <v>668.2</v>
          </cell>
          <cell r="G228">
            <v>668.2</v>
          </cell>
        </row>
        <row r="229">
          <cell r="B229" t="str">
            <v>0375616833</v>
          </cell>
          <cell r="C229" t="str">
            <v>角坑村村级电站</v>
          </cell>
          <cell r="D229">
            <v>2637</v>
          </cell>
          <cell r="E229">
            <v>2637</v>
          </cell>
          <cell r="F229">
            <v>527.4</v>
          </cell>
          <cell r="G229">
            <v>527.4</v>
          </cell>
        </row>
        <row r="230">
          <cell r="B230" t="str">
            <v>0380029934</v>
          </cell>
          <cell r="C230" t="str">
            <v>红星村村级电站</v>
          </cell>
          <cell r="D230">
            <v>1567</v>
          </cell>
          <cell r="E230">
            <v>1567</v>
          </cell>
          <cell r="F230">
            <v>313.4</v>
          </cell>
          <cell r="G230">
            <v>313.4</v>
          </cell>
        </row>
        <row r="231">
          <cell r="B231" t="str">
            <v>0375620243</v>
          </cell>
          <cell r="C231" t="str">
            <v>高滩村村级电站</v>
          </cell>
          <cell r="D231">
            <v>3275</v>
          </cell>
          <cell r="E231">
            <v>3275</v>
          </cell>
          <cell r="F231">
            <v>655</v>
          </cell>
          <cell r="G231">
            <v>655</v>
          </cell>
        </row>
        <row r="232">
          <cell r="B232" t="str">
            <v>0375622470</v>
          </cell>
          <cell r="C232" t="str">
            <v>联丰村村级电站</v>
          </cell>
          <cell r="D232">
            <v>3364</v>
          </cell>
          <cell r="E232">
            <v>3364</v>
          </cell>
          <cell r="F232">
            <v>672.8</v>
          </cell>
          <cell r="G232">
            <v>672.8</v>
          </cell>
        </row>
        <row r="233">
          <cell r="B233" t="str">
            <v>0375627387</v>
          </cell>
          <cell r="C233" t="str">
            <v>三溪村村级电站</v>
          </cell>
          <cell r="D233">
            <v>3429</v>
          </cell>
          <cell r="E233">
            <v>3429</v>
          </cell>
          <cell r="F233">
            <v>685.8</v>
          </cell>
          <cell r="G233">
            <v>685.8</v>
          </cell>
        </row>
        <row r="234">
          <cell r="B234" t="str">
            <v>0375627606</v>
          </cell>
          <cell r="C234" t="str">
            <v>小源村村级电站</v>
          </cell>
          <cell r="D234">
            <v>3248</v>
          </cell>
          <cell r="E234">
            <v>3248</v>
          </cell>
          <cell r="F234">
            <v>649.6</v>
          </cell>
          <cell r="G234">
            <v>649.6</v>
          </cell>
        </row>
        <row r="235">
          <cell r="B235" t="str">
            <v>0375627651</v>
          </cell>
          <cell r="C235" t="str">
            <v>龙井村村级电站</v>
          </cell>
          <cell r="D235">
            <v>3269</v>
          </cell>
          <cell r="E235">
            <v>3269</v>
          </cell>
          <cell r="F235">
            <v>653.8</v>
          </cell>
          <cell r="G235">
            <v>653.8</v>
          </cell>
        </row>
        <row r="236">
          <cell r="B236" t="str">
            <v>0375627749</v>
          </cell>
          <cell r="C236" t="str">
            <v>曲洋村村级电站</v>
          </cell>
          <cell r="D236">
            <v>2788</v>
          </cell>
          <cell r="E236">
            <v>2788</v>
          </cell>
          <cell r="F236">
            <v>557.6</v>
          </cell>
          <cell r="G236">
            <v>557.6</v>
          </cell>
        </row>
        <row r="237">
          <cell r="B237" t="str">
            <v>0375688689</v>
          </cell>
          <cell r="C237" t="str">
            <v>下坝村村级电站</v>
          </cell>
          <cell r="D237">
            <v>3505</v>
          </cell>
          <cell r="E237">
            <v>3505</v>
          </cell>
          <cell r="F237">
            <v>701</v>
          </cell>
          <cell r="G237">
            <v>701</v>
          </cell>
        </row>
        <row r="238">
          <cell r="B238" t="str">
            <v>0375772638</v>
          </cell>
          <cell r="C238" t="str">
            <v>黄田村村级电站</v>
          </cell>
          <cell r="D238">
            <v>3375</v>
          </cell>
          <cell r="E238">
            <v>3375</v>
          </cell>
          <cell r="F238">
            <v>675</v>
          </cell>
          <cell r="G238">
            <v>675</v>
          </cell>
        </row>
        <row r="239">
          <cell r="B239" t="str">
            <v>0375776249</v>
          </cell>
          <cell r="C239" t="str">
            <v>下坪村村级电站</v>
          </cell>
          <cell r="D239">
            <v>2879</v>
          </cell>
          <cell r="E239">
            <v>2879</v>
          </cell>
          <cell r="F239">
            <v>575.8</v>
          </cell>
          <cell r="G239">
            <v>575.8</v>
          </cell>
        </row>
        <row r="240">
          <cell r="B240" t="str">
            <v>0375795990</v>
          </cell>
          <cell r="C240" t="str">
            <v>桃坑村村级电站</v>
          </cell>
          <cell r="D240">
            <v>3501</v>
          </cell>
          <cell r="E240">
            <v>3501</v>
          </cell>
          <cell r="F240">
            <v>700.2</v>
          </cell>
          <cell r="G240">
            <v>700.2</v>
          </cell>
        </row>
        <row r="241">
          <cell r="B241" t="str">
            <v>0375797332</v>
          </cell>
          <cell r="C241" t="str">
            <v>潮溪村村级电站</v>
          </cell>
          <cell r="D241">
            <v>3095</v>
          </cell>
          <cell r="E241">
            <v>3095</v>
          </cell>
          <cell r="F241">
            <v>619</v>
          </cell>
          <cell r="G241">
            <v>619</v>
          </cell>
        </row>
        <row r="242">
          <cell r="B242" t="str">
            <v>0375801396</v>
          </cell>
          <cell r="C242" t="str">
            <v>五丰村村级电站</v>
          </cell>
          <cell r="D242">
            <v>3408</v>
          </cell>
          <cell r="E242">
            <v>3408</v>
          </cell>
          <cell r="F242">
            <v>681.6</v>
          </cell>
          <cell r="G242">
            <v>681.6</v>
          </cell>
        </row>
        <row r="243">
          <cell r="B243" t="str">
            <v>0375804946</v>
          </cell>
          <cell r="C243" t="str">
            <v>朱坑村村级电站</v>
          </cell>
          <cell r="D243">
            <v>3374</v>
          </cell>
          <cell r="E243">
            <v>3374</v>
          </cell>
          <cell r="F243">
            <v>674.8</v>
          </cell>
          <cell r="G243">
            <v>674.8</v>
          </cell>
        </row>
        <row r="244">
          <cell r="B244" t="str">
            <v>0375807219</v>
          </cell>
          <cell r="C244" t="str">
            <v>坝脑村村级电站</v>
          </cell>
          <cell r="D244">
            <v>3516</v>
          </cell>
          <cell r="E244">
            <v>3516</v>
          </cell>
          <cell r="F244">
            <v>703.2</v>
          </cell>
          <cell r="G244">
            <v>703.2</v>
          </cell>
        </row>
        <row r="245">
          <cell r="B245" t="str">
            <v>0376035330</v>
          </cell>
          <cell r="C245" t="str">
            <v>坳下村村级电站</v>
          </cell>
          <cell r="D245">
            <v>3395</v>
          </cell>
          <cell r="E245">
            <v>3395</v>
          </cell>
          <cell r="F245">
            <v>679</v>
          </cell>
          <cell r="G245">
            <v>679</v>
          </cell>
        </row>
        <row r="246">
          <cell r="B246" t="str">
            <v>0376082756</v>
          </cell>
          <cell r="C246" t="str">
            <v>苏坑村村级电站</v>
          </cell>
          <cell r="D246">
            <v>2923</v>
          </cell>
          <cell r="E246">
            <v>2923</v>
          </cell>
          <cell r="F246">
            <v>584.6</v>
          </cell>
          <cell r="G246">
            <v>584.6</v>
          </cell>
        </row>
        <row r="247">
          <cell r="B247" t="str">
            <v>0379850738</v>
          </cell>
          <cell r="C247" t="str">
            <v>船坑村村级电站</v>
          </cell>
          <cell r="D247">
            <v>1786</v>
          </cell>
          <cell r="E247">
            <v>1786</v>
          </cell>
          <cell r="F247">
            <v>357.2</v>
          </cell>
          <cell r="G247">
            <v>357.2</v>
          </cell>
        </row>
        <row r="248">
          <cell r="B248" t="str">
            <v>0376192952</v>
          </cell>
          <cell r="C248" t="str">
            <v>大塘村村级电站</v>
          </cell>
          <cell r="D248">
            <v>3225</v>
          </cell>
          <cell r="E248">
            <v>3225</v>
          </cell>
          <cell r="F248">
            <v>645</v>
          </cell>
          <cell r="G248">
            <v>645</v>
          </cell>
        </row>
        <row r="249">
          <cell r="B249" t="str">
            <v>0376205359</v>
          </cell>
          <cell r="C249" t="str">
            <v>塘外村村级电站</v>
          </cell>
          <cell r="D249">
            <v>3144</v>
          </cell>
          <cell r="E249">
            <v>3144</v>
          </cell>
          <cell r="F249">
            <v>628.8</v>
          </cell>
          <cell r="G249">
            <v>628.8</v>
          </cell>
        </row>
        <row r="250">
          <cell r="B250" t="str">
            <v>0376205636</v>
          </cell>
          <cell r="C250" t="str">
            <v>燕溪村村级电站</v>
          </cell>
          <cell r="D250">
            <v>2887</v>
          </cell>
          <cell r="E250">
            <v>2887</v>
          </cell>
          <cell r="F250">
            <v>577.4</v>
          </cell>
          <cell r="G250">
            <v>577.4</v>
          </cell>
        </row>
        <row r="251">
          <cell r="B251" t="str">
            <v>0376208475</v>
          </cell>
          <cell r="C251" t="str">
            <v>小岭村村级电站</v>
          </cell>
          <cell r="D251">
            <v>2429</v>
          </cell>
          <cell r="E251">
            <v>2429</v>
          </cell>
          <cell r="F251">
            <v>485.8</v>
          </cell>
          <cell r="G251">
            <v>485.8</v>
          </cell>
        </row>
        <row r="252">
          <cell r="B252" t="str">
            <v>0376208677</v>
          </cell>
          <cell r="C252" t="str">
            <v>塘内村村级电站</v>
          </cell>
          <cell r="D252">
            <v>2739</v>
          </cell>
          <cell r="E252">
            <v>2739</v>
          </cell>
          <cell r="F252">
            <v>547.8</v>
          </cell>
          <cell r="G252">
            <v>547.8</v>
          </cell>
        </row>
        <row r="253">
          <cell r="B253" t="str">
            <v>0376210212</v>
          </cell>
          <cell r="C253" t="str">
            <v>布坑村村级电站</v>
          </cell>
          <cell r="D253">
            <v>3087</v>
          </cell>
          <cell r="E253">
            <v>3087</v>
          </cell>
          <cell r="F253">
            <v>617.4</v>
          </cell>
          <cell r="G253">
            <v>617.4</v>
          </cell>
        </row>
        <row r="254">
          <cell r="B254" t="str">
            <v>0376210759</v>
          </cell>
          <cell r="C254" t="str">
            <v>下拔村村级电站</v>
          </cell>
          <cell r="D254">
            <v>2811</v>
          </cell>
          <cell r="E254">
            <v>2811</v>
          </cell>
          <cell r="F254">
            <v>562.2</v>
          </cell>
          <cell r="G254">
            <v>562.2</v>
          </cell>
        </row>
        <row r="255">
          <cell r="B255" t="str">
            <v>0376213309</v>
          </cell>
          <cell r="C255" t="str">
            <v>元峰村村级电站</v>
          </cell>
          <cell r="D255">
            <v>2001</v>
          </cell>
          <cell r="E255">
            <v>2001</v>
          </cell>
          <cell r="F255">
            <v>400.2</v>
          </cell>
          <cell r="G255">
            <v>400.2</v>
          </cell>
        </row>
        <row r="256">
          <cell r="B256" t="str">
            <v>0376213598</v>
          </cell>
          <cell r="C256" t="str">
            <v>东坑村村级电站</v>
          </cell>
          <cell r="D256">
            <v>3150</v>
          </cell>
          <cell r="E256">
            <v>3150</v>
          </cell>
          <cell r="F256">
            <v>630</v>
          </cell>
          <cell r="G256">
            <v>630</v>
          </cell>
        </row>
        <row r="257">
          <cell r="B257" t="str">
            <v>0376222671</v>
          </cell>
          <cell r="C257" t="str">
            <v>杨梅村村级电站</v>
          </cell>
          <cell r="D257">
            <v>2417</v>
          </cell>
          <cell r="E257">
            <v>2417</v>
          </cell>
          <cell r="F257">
            <v>483.4</v>
          </cell>
          <cell r="G257">
            <v>483.4</v>
          </cell>
        </row>
        <row r="258">
          <cell r="B258" t="str">
            <v>0376223355</v>
          </cell>
          <cell r="C258" t="str">
            <v>长源村村级电站</v>
          </cell>
          <cell r="D258">
            <v>3526</v>
          </cell>
          <cell r="E258">
            <v>3526</v>
          </cell>
          <cell r="F258">
            <v>705.2</v>
          </cell>
          <cell r="G258">
            <v>705.2</v>
          </cell>
        </row>
        <row r="259">
          <cell r="B259" t="str">
            <v>0376223397</v>
          </cell>
          <cell r="C259" t="str">
            <v>黄泥塘村村级电站</v>
          </cell>
          <cell r="D259">
            <v>3323</v>
          </cell>
          <cell r="E259">
            <v>3323</v>
          </cell>
          <cell r="F259">
            <v>664.6</v>
          </cell>
          <cell r="G259">
            <v>664.6</v>
          </cell>
        </row>
        <row r="260">
          <cell r="B260" t="str">
            <v>0376271921</v>
          </cell>
          <cell r="C260" t="str">
            <v>小汾村村级电站</v>
          </cell>
          <cell r="D260">
            <v>3175</v>
          </cell>
          <cell r="E260">
            <v>3175</v>
          </cell>
          <cell r="F260">
            <v>635</v>
          </cell>
          <cell r="G260">
            <v>635</v>
          </cell>
        </row>
        <row r="261">
          <cell r="B261" t="str">
            <v>0376273350</v>
          </cell>
          <cell r="C261" t="str">
            <v>马岭村村级电站</v>
          </cell>
          <cell r="D261">
            <v>3415</v>
          </cell>
          <cell r="E261">
            <v>3415</v>
          </cell>
          <cell r="F261">
            <v>341.5</v>
          </cell>
          <cell r="G261">
            <v>341.5</v>
          </cell>
        </row>
        <row r="262">
          <cell r="B262" t="str">
            <v>0376274643</v>
          </cell>
          <cell r="C262" t="str">
            <v>水坞村村级电站</v>
          </cell>
          <cell r="D262">
            <v>3010</v>
          </cell>
          <cell r="E262">
            <v>3010</v>
          </cell>
          <cell r="F262">
            <v>602</v>
          </cell>
          <cell r="G262">
            <v>602</v>
          </cell>
        </row>
        <row r="263">
          <cell r="B263" t="str">
            <v>0376275138</v>
          </cell>
          <cell r="C263" t="str">
            <v>康梁村村级电站</v>
          </cell>
          <cell r="D263">
            <v>3266</v>
          </cell>
          <cell r="E263">
            <v>3266</v>
          </cell>
          <cell r="F263">
            <v>653.2</v>
          </cell>
          <cell r="G263">
            <v>653.2</v>
          </cell>
        </row>
        <row r="264">
          <cell r="B264" t="str">
            <v>0376277714</v>
          </cell>
          <cell r="C264" t="str">
            <v>寒信村村级电站</v>
          </cell>
          <cell r="D264">
            <v>3361</v>
          </cell>
          <cell r="E264">
            <v>3361</v>
          </cell>
          <cell r="F264">
            <v>672.2</v>
          </cell>
          <cell r="G264">
            <v>672.2</v>
          </cell>
        </row>
        <row r="265">
          <cell r="B265" t="str">
            <v>0376377876</v>
          </cell>
          <cell r="C265" t="str">
            <v>永背村村级电站</v>
          </cell>
          <cell r="D265">
            <v>3054</v>
          </cell>
          <cell r="E265">
            <v>3054</v>
          </cell>
          <cell r="F265">
            <v>305.4</v>
          </cell>
          <cell r="G265">
            <v>305.4</v>
          </cell>
        </row>
        <row r="266">
          <cell r="B266" t="str">
            <v>0376295299</v>
          </cell>
          <cell r="C266" t="str">
            <v>段屋村村级电站</v>
          </cell>
          <cell r="D266">
            <v>3944</v>
          </cell>
          <cell r="E266">
            <v>3944</v>
          </cell>
          <cell r="F266">
            <v>788.8</v>
          </cell>
          <cell r="G266">
            <v>788.8</v>
          </cell>
        </row>
        <row r="267">
          <cell r="B267" t="str">
            <v>0376297149</v>
          </cell>
          <cell r="C267" t="str">
            <v>新地村村级电站</v>
          </cell>
          <cell r="D267">
            <v>3111</v>
          </cell>
          <cell r="E267">
            <v>3111</v>
          </cell>
          <cell r="F267">
            <v>622.2</v>
          </cell>
          <cell r="G267">
            <v>622.2</v>
          </cell>
        </row>
        <row r="268">
          <cell r="B268" t="str">
            <v>0376301770</v>
          </cell>
          <cell r="C268" t="str">
            <v>罗坪村村级电站</v>
          </cell>
          <cell r="D268">
            <v>3261</v>
          </cell>
          <cell r="E268">
            <v>3261</v>
          </cell>
          <cell r="F268">
            <v>652.2</v>
          </cell>
          <cell r="G268">
            <v>652.2</v>
          </cell>
        </row>
        <row r="269">
          <cell r="B269" t="str">
            <v>0376301754</v>
          </cell>
          <cell r="C269" t="str">
            <v>围上村村级电站</v>
          </cell>
          <cell r="D269">
            <v>3468</v>
          </cell>
          <cell r="E269">
            <v>3468</v>
          </cell>
          <cell r="F269">
            <v>693.6</v>
          </cell>
          <cell r="G269">
            <v>693.6</v>
          </cell>
        </row>
        <row r="270">
          <cell r="B270" t="str">
            <v>0376302786</v>
          </cell>
          <cell r="C270" t="str">
            <v>坑溪村村级电站</v>
          </cell>
          <cell r="D270">
            <v>3340</v>
          </cell>
          <cell r="E270">
            <v>3340</v>
          </cell>
          <cell r="F270">
            <v>668</v>
          </cell>
          <cell r="G270">
            <v>668</v>
          </cell>
        </row>
        <row r="271">
          <cell r="B271" t="str">
            <v>0376306238</v>
          </cell>
          <cell r="C271" t="str">
            <v>窑塘村村级电站</v>
          </cell>
          <cell r="D271">
            <v>3082</v>
          </cell>
          <cell r="E271">
            <v>3082</v>
          </cell>
          <cell r="F271">
            <v>616.4</v>
          </cell>
          <cell r="G271">
            <v>616.4</v>
          </cell>
        </row>
        <row r="272">
          <cell r="B272" t="str">
            <v>0376327611</v>
          </cell>
          <cell r="C272" t="str">
            <v>金沙村村级电站</v>
          </cell>
          <cell r="D272">
            <v>2797</v>
          </cell>
          <cell r="E272">
            <v>2797</v>
          </cell>
          <cell r="F272">
            <v>559.4</v>
          </cell>
          <cell r="G272">
            <v>559.4</v>
          </cell>
        </row>
        <row r="273">
          <cell r="B273" t="str">
            <v>0376337986</v>
          </cell>
          <cell r="C273" t="str">
            <v>塅水村村级电站</v>
          </cell>
          <cell r="D273">
            <v>3235</v>
          </cell>
          <cell r="E273">
            <v>3235</v>
          </cell>
          <cell r="F273">
            <v>647</v>
          </cell>
          <cell r="G273">
            <v>647</v>
          </cell>
        </row>
        <row r="274">
          <cell r="B274" t="str">
            <v>0376370006</v>
          </cell>
          <cell r="C274" t="str">
            <v>上岭岗村村级电站</v>
          </cell>
          <cell r="D274">
            <v>3218</v>
          </cell>
          <cell r="E274">
            <v>3218</v>
          </cell>
          <cell r="F274">
            <v>643.6</v>
          </cell>
          <cell r="G274">
            <v>643.6</v>
          </cell>
        </row>
        <row r="275">
          <cell r="B275" t="str">
            <v>0376365824</v>
          </cell>
          <cell r="C275" t="str">
            <v>井前村村级电站</v>
          </cell>
          <cell r="D275">
            <v>3177</v>
          </cell>
          <cell r="E275">
            <v>3177</v>
          </cell>
          <cell r="F275">
            <v>635.4</v>
          </cell>
          <cell r="G275">
            <v>635.4</v>
          </cell>
        </row>
        <row r="276">
          <cell r="B276" t="str">
            <v>0376364153</v>
          </cell>
          <cell r="C276" t="str">
            <v>横龙村村级电站</v>
          </cell>
          <cell r="D276">
            <v>3010</v>
          </cell>
          <cell r="E276">
            <v>3010</v>
          </cell>
          <cell r="F276">
            <v>602</v>
          </cell>
          <cell r="G276">
            <v>602</v>
          </cell>
        </row>
        <row r="277">
          <cell r="B277" t="str">
            <v>0403768428</v>
          </cell>
          <cell r="C277" t="str">
            <v>畚岭村村级电站</v>
          </cell>
          <cell r="D277">
            <v>3469</v>
          </cell>
          <cell r="E277">
            <v>3469</v>
          </cell>
          <cell r="F277">
            <v>693.8</v>
          </cell>
          <cell r="G277">
            <v>693.8</v>
          </cell>
        </row>
        <row r="278">
          <cell r="B278" t="str">
            <v>0377970542</v>
          </cell>
          <cell r="C278" t="str">
            <v>录田村村级电站</v>
          </cell>
          <cell r="D278">
            <v>3094</v>
          </cell>
          <cell r="E278">
            <v>3094</v>
          </cell>
          <cell r="F278">
            <v>618.8</v>
          </cell>
          <cell r="G278">
            <v>618.8</v>
          </cell>
        </row>
        <row r="279">
          <cell r="B279" t="str">
            <v>0378764593</v>
          </cell>
          <cell r="C279" t="str">
            <v>罗江村村级电站</v>
          </cell>
          <cell r="D279">
            <v>2740</v>
          </cell>
          <cell r="E279">
            <v>2740</v>
          </cell>
          <cell r="F279">
            <v>548</v>
          </cell>
          <cell r="G279">
            <v>548</v>
          </cell>
        </row>
        <row r="280">
          <cell r="B280" t="str">
            <v>0379186695</v>
          </cell>
          <cell r="C280" t="str">
            <v>人和村村级电站</v>
          </cell>
          <cell r="D280">
            <v>2764</v>
          </cell>
          <cell r="E280">
            <v>2764</v>
          </cell>
          <cell r="F280">
            <v>552.8</v>
          </cell>
          <cell r="G280">
            <v>552.8</v>
          </cell>
        </row>
        <row r="281">
          <cell r="B281" t="str">
            <v>0379193235</v>
          </cell>
          <cell r="C281" t="str">
            <v>山森村村级电站</v>
          </cell>
          <cell r="D281">
            <v>2009</v>
          </cell>
          <cell r="E281">
            <v>2009</v>
          </cell>
          <cell r="F281">
            <v>401.8</v>
          </cell>
          <cell r="G281">
            <v>401.8</v>
          </cell>
        </row>
        <row r="282">
          <cell r="B282" t="str">
            <v>0375484939</v>
          </cell>
          <cell r="C282" t="str">
            <v>下增村村级电站</v>
          </cell>
          <cell r="D282">
            <v>3137</v>
          </cell>
          <cell r="E282">
            <v>3137</v>
          </cell>
          <cell r="F282">
            <v>627.4</v>
          </cell>
          <cell r="G282">
            <v>627.4</v>
          </cell>
        </row>
        <row r="283">
          <cell r="B283" t="str">
            <v>0379415636</v>
          </cell>
          <cell r="C283" t="str">
            <v>高陂村村级电站</v>
          </cell>
          <cell r="D283">
            <v>3217</v>
          </cell>
          <cell r="E283">
            <v>3217</v>
          </cell>
          <cell r="F283">
            <v>643.4</v>
          </cell>
          <cell r="G283">
            <v>643.4</v>
          </cell>
        </row>
        <row r="284">
          <cell r="B284" t="str">
            <v>0379417788</v>
          </cell>
          <cell r="C284" t="str">
            <v>珠田村村级电站</v>
          </cell>
          <cell r="D284">
            <v>3217</v>
          </cell>
          <cell r="E284">
            <v>3217</v>
          </cell>
          <cell r="F284">
            <v>643.4</v>
          </cell>
          <cell r="G284">
            <v>643.4</v>
          </cell>
        </row>
        <row r="285">
          <cell r="B285" t="str">
            <v>0379418257</v>
          </cell>
          <cell r="C285" t="str">
            <v>龙山村村级电站</v>
          </cell>
          <cell r="D285">
            <v>3161</v>
          </cell>
          <cell r="E285">
            <v>3161</v>
          </cell>
          <cell r="F285">
            <v>632.2</v>
          </cell>
          <cell r="G285">
            <v>632.2</v>
          </cell>
        </row>
        <row r="286">
          <cell r="B286" t="str">
            <v>0379419902</v>
          </cell>
          <cell r="C286" t="str">
            <v>嶂下村村级电站</v>
          </cell>
          <cell r="D286">
            <v>3169</v>
          </cell>
          <cell r="E286">
            <v>3169</v>
          </cell>
          <cell r="F286">
            <v>633.8</v>
          </cell>
          <cell r="G286">
            <v>633.8</v>
          </cell>
        </row>
        <row r="287">
          <cell r="B287" t="str">
            <v>0379421879</v>
          </cell>
          <cell r="C287" t="str">
            <v>邹坑村村级电站</v>
          </cell>
          <cell r="D287">
            <v>3366</v>
          </cell>
          <cell r="E287">
            <v>3366</v>
          </cell>
          <cell r="F287">
            <v>673.2</v>
          </cell>
          <cell r="G287">
            <v>673.2</v>
          </cell>
        </row>
        <row r="288">
          <cell r="B288" t="str">
            <v>0379421970</v>
          </cell>
          <cell r="C288" t="str">
            <v>西洋村村级电站</v>
          </cell>
          <cell r="D288">
            <v>3166</v>
          </cell>
          <cell r="E288">
            <v>3166</v>
          </cell>
          <cell r="F288">
            <v>633.2</v>
          </cell>
          <cell r="G288">
            <v>633.2</v>
          </cell>
        </row>
        <row r="289">
          <cell r="B289" t="str">
            <v>0379422289</v>
          </cell>
          <cell r="C289" t="str">
            <v>石坑子村村级电站</v>
          </cell>
          <cell r="D289">
            <v>3448</v>
          </cell>
          <cell r="E289">
            <v>3448</v>
          </cell>
          <cell r="F289">
            <v>689.6</v>
          </cell>
          <cell r="G289">
            <v>689.6</v>
          </cell>
        </row>
        <row r="290">
          <cell r="B290" t="str">
            <v>0379422322</v>
          </cell>
          <cell r="C290" t="str">
            <v>山塅村村级电站</v>
          </cell>
          <cell r="D290">
            <v>2883</v>
          </cell>
          <cell r="E290">
            <v>2883</v>
          </cell>
          <cell r="F290">
            <v>576.6</v>
          </cell>
          <cell r="G290">
            <v>576.6</v>
          </cell>
        </row>
        <row r="291">
          <cell r="B291" t="str">
            <v>0379640151</v>
          </cell>
          <cell r="C291" t="str">
            <v>李屋村村级电站</v>
          </cell>
          <cell r="D291">
            <v>3334</v>
          </cell>
          <cell r="E291">
            <v>3334</v>
          </cell>
          <cell r="F291">
            <v>666.8</v>
          </cell>
          <cell r="G291">
            <v>666.8</v>
          </cell>
        </row>
        <row r="292">
          <cell r="B292" t="str">
            <v>0379666021</v>
          </cell>
          <cell r="C292" t="str">
            <v>左坑村村级电站</v>
          </cell>
          <cell r="D292">
            <v>3094</v>
          </cell>
          <cell r="E292">
            <v>3094</v>
          </cell>
          <cell r="F292">
            <v>618.8</v>
          </cell>
          <cell r="G292">
            <v>618.8</v>
          </cell>
        </row>
        <row r="293">
          <cell r="B293" t="str">
            <v>0379683398</v>
          </cell>
          <cell r="C293" t="str">
            <v>藤桥村村级电站</v>
          </cell>
          <cell r="D293">
            <v>2643</v>
          </cell>
          <cell r="E293">
            <v>2643</v>
          </cell>
          <cell r="F293">
            <v>528.6</v>
          </cell>
          <cell r="G293">
            <v>528.6</v>
          </cell>
        </row>
        <row r="294">
          <cell r="B294" t="str">
            <v>0379686078</v>
          </cell>
          <cell r="C294" t="str">
            <v>桃枝村村级电站</v>
          </cell>
          <cell r="D294">
            <v>2624</v>
          </cell>
          <cell r="E294">
            <v>2624</v>
          </cell>
          <cell r="F294">
            <v>524.8</v>
          </cell>
          <cell r="G294">
            <v>524.8</v>
          </cell>
        </row>
        <row r="295">
          <cell r="B295" t="str">
            <v>0379687547</v>
          </cell>
          <cell r="C295" t="str">
            <v>鹅婆村村级电站</v>
          </cell>
          <cell r="D295">
            <v>3573</v>
          </cell>
          <cell r="E295">
            <v>3573</v>
          </cell>
          <cell r="F295">
            <v>714.6</v>
          </cell>
          <cell r="G295">
            <v>714.6</v>
          </cell>
        </row>
        <row r="296">
          <cell r="B296" t="str">
            <v>0379688205</v>
          </cell>
          <cell r="C296" t="str">
            <v>高石村村级电站</v>
          </cell>
          <cell r="D296">
            <v>3135</v>
          </cell>
          <cell r="E296">
            <v>3135</v>
          </cell>
          <cell r="F296">
            <v>627</v>
          </cell>
          <cell r="G296">
            <v>627</v>
          </cell>
        </row>
        <row r="297">
          <cell r="B297" t="str">
            <v>0379688351</v>
          </cell>
          <cell r="C297" t="str">
            <v>流源村村级电站</v>
          </cell>
          <cell r="D297">
            <v>2428</v>
          </cell>
          <cell r="E297">
            <v>2428</v>
          </cell>
          <cell r="F297">
            <v>485.6</v>
          </cell>
          <cell r="G297">
            <v>485.6</v>
          </cell>
        </row>
        <row r="298">
          <cell r="B298" t="str">
            <v>0379693113</v>
          </cell>
          <cell r="C298" t="str">
            <v>小溪村村级电站</v>
          </cell>
          <cell r="D298">
            <v>2999</v>
          </cell>
          <cell r="E298">
            <v>2999</v>
          </cell>
          <cell r="F298">
            <v>599.8</v>
          </cell>
          <cell r="G298">
            <v>599.8</v>
          </cell>
        </row>
        <row r="299">
          <cell r="B299" t="str">
            <v>0379696864</v>
          </cell>
          <cell r="C299" t="str">
            <v>簸箕村村级电站</v>
          </cell>
          <cell r="D299">
            <v>3278</v>
          </cell>
          <cell r="E299">
            <v>3278</v>
          </cell>
          <cell r="F299">
            <v>655.6</v>
          </cell>
          <cell r="G299">
            <v>655.6</v>
          </cell>
        </row>
        <row r="300">
          <cell r="B300" t="str">
            <v>0379700990</v>
          </cell>
          <cell r="C300" t="str">
            <v>田心村村级电站</v>
          </cell>
          <cell r="D300">
            <v>2979</v>
          </cell>
          <cell r="E300">
            <v>2979</v>
          </cell>
          <cell r="F300">
            <v>595.8</v>
          </cell>
          <cell r="G300">
            <v>595.8</v>
          </cell>
        </row>
        <row r="301">
          <cell r="B301" t="str">
            <v>0379748174</v>
          </cell>
          <cell r="C301" t="str">
            <v>农业村村级电站</v>
          </cell>
          <cell r="D301">
            <v>3225</v>
          </cell>
          <cell r="E301">
            <v>3225</v>
          </cell>
          <cell r="F301">
            <v>645</v>
          </cell>
          <cell r="G301">
            <v>645</v>
          </cell>
        </row>
        <row r="302">
          <cell r="B302" t="str">
            <v>0379849545</v>
          </cell>
          <cell r="C302" t="str">
            <v>西岗村村级电站</v>
          </cell>
          <cell r="D302">
            <v>3123</v>
          </cell>
          <cell r="E302">
            <v>3123</v>
          </cell>
          <cell r="F302">
            <v>624.6</v>
          </cell>
          <cell r="G302">
            <v>624.6</v>
          </cell>
        </row>
        <row r="303">
          <cell r="B303" t="str">
            <v>0376159467</v>
          </cell>
          <cell r="C303" t="str">
            <v>船坑村村级电站</v>
          </cell>
          <cell r="D303">
            <v>1019</v>
          </cell>
          <cell r="E303">
            <v>1019</v>
          </cell>
          <cell r="F303">
            <v>203.8</v>
          </cell>
          <cell r="G303">
            <v>203.8</v>
          </cell>
        </row>
        <row r="304">
          <cell r="B304" t="str">
            <v>0379850884</v>
          </cell>
          <cell r="C304" t="str">
            <v>黄坑村村级电站</v>
          </cell>
          <cell r="D304">
            <v>2053</v>
          </cell>
          <cell r="E304">
            <v>2053</v>
          </cell>
          <cell r="F304">
            <v>410.6</v>
          </cell>
          <cell r="G304">
            <v>410.6</v>
          </cell>
        </row>
        <row r="305">
          <cell r="B305" t="str">
            <v>0379851148</v>
          </cell>
          <cell r="C305" t="str">
            <v>汉田村村级电站</v>
          </cell>
          <cell r="D305">
            <v>3340</v>
          </cell>
          <cell r="E305">
            <v>3340</v>
          </cell>
          <cell r="F305">
            <v>668</v>
          </cell>
          <cell r="G305">
            <v>668</v>
          </cell>
        </row>
        <row r="306">
          <cell r="B306" t="str">
            <v>0379851281</v>
          </cell>
          <cell r="C306" t="str">
            <v>富竹村村级电站</v>
          </cell>
          <cell r="D306">
            <v>3128</v>
          </cell>
          <cell r="E306">
            <v>3128</v>
          </cell>
          <cell r="F306">
            <v>625.6</v>
          </cell>
          <cell r="G306">
            <v>625.6</v>
          </cell>
        </row>
        <row r="307">
          <cell r="B307" t="str">
            <v>0379852691</v>
          </cell>
          <cell r="C307" t="str">
            <v>上排村村级电站</v>
          </cell>
          <cell r="D307">
            <v>3369</v>
          </cell>
          <cell r="E307">
            <v>3369</v>
          </cell>
          <cell r="F307">
            <v>673.8</v>
          </cell>
          <cell r="G307">
            <v>673.8</v>
          </cell>
        </row>
        <row r="308">
          <cell r="B308" t="str">
            <v>0379852750</v>
          </cell>
          <cell r="C308" t="str">
            <v>里汾村村级电站</v>
          </cell>
          <cell r="D308">
            <v>2972</v>
          </cell>
          <cell r="E308">
            <v>2972</v>
          </cell>
          <cell r="F308">
            <v>594.4</v>
          </cell>
          <cell r="G308">
            <v>594.4</v>
          </cell>
        </row>
        <row r="309">
          <cell r="B309" t="str">
            <v>0379852981</v>
          </cell>
          <cell r="C309" t="str">
            <v>汾坑村村级电站</v>
          </cell>
          <cell r="D309">
            <v>3161</v>
          </cell>
          <cell r="E309">
            <v>3161</v>
          </cell>
          <cell r="F309">
            <v>632.2</v>
          </cell>
          <cell r="G309">
            <v>632.2</v>
          </cell>
        </row>
        <row r="310">
          <cell r="B310" t="str">
            <v>0379853069</v>
          </cell>
          <cell r="C310" t="str">
            <v>井洲村村级电站</v>
          </cell>
          <cell r="D310">
            <v>3455</v>
          </cell>
          <cell r="E310">
            <v>3455</v>
          </cell>
          <cell r="F310">
            <v>691</v>
          </cell>
          <cell r="G310">
            <v>691</v>
          </cell>
        </row>
        <row r="311">
          <cell r="B311" t="str">
            <v>0379853128</v>
          </cell>
          <cell r="C311" t="str">
            <v>周庆村村级电站</v>
          </cell>
          <cell r="D311">
            <v>2431</v>
          </cell>
          <cell r="E311">
            <v>2431</v>
          </cell>
          <cell r="F311">
            <v>486.2</v>
          </cell>
          <cell r="G311">
            <v>486.2</v>
          </cell>
        </row>
        <row r="312">
          <cell r="B312" t="str">
            <v>0379853274</v>
          </cell>
          <cell r="C312" t="str">
            <v>周新村村级电站</v>
          </cell>
          <cell r="D312">
            <v>3248</v>
          </cell>
          <cell r="E312">
            <v>3248</v>
          </cell>
          <cell r="F312">
            <v>649.6</v>
          </cell>
          <cell r="G312">
            <v>649.6</v>
          </cell>
        </row>
        <row r="313">
          <cell r="B313" t="str">
            <v>0379853418</v>
          </cell>
          <cell r="C313" t="str">
            <v>桐溪村村级电站</v>
          </cell>
          <cell r="D313">
            <v>3475</v>
          </cell>
          <cell r="E313">
            <v>3475</v>
          </cell>
          <cell r="F313">
            <v>695</v>
          </cell>
          <cell r="G313">
            <v>695</v>
          </cell>
        </row>
        <row r="314">
          <cell r="B314" t="str">
            <v>0379896466</v>
          </cell>
          <cell r="C314" t="str">
            <v>沙新村村级电站</v>
          </cell>
          <cell r="D314">
            <v>2932</v>
          </cell>
          <cell r="E314">
            <v>2932</v>
          </cell>
          <cell r="F314">
            <v>586.4</v>
          </cell>
          <cell r="G314">
            <v>586.4</v>
          </cell>
        </row>
        <row r="315">
          <cell r="B315" t="str">
            <v>0379900172</v>
          </cell>
          <cell r="C315" t="str">
            <v>东布村村级电站</v>
          </cell>
          <cell r="D315">
            <v>3140</v>
          </cell>
          <cell r="E315">
            <v>3140</v>
          </cell>
          <cell r="F315">
            <v>628</v>
          </cell>
          <cell r="G315">
            <v>628</v>
          </cell>
        </row>
        <row r="316">
          <cell r="B316" t="str">
            <v>0379903155</v>
          </cell>
          <cell r="C316" t="str">
            <v>高屋村村级电站</v>
          </cell>
          <cell r="D316">
            <v>3489</v>
          </cell>
          <cell r="E316">
            <v>3489</v>
          </cell>
          <cell r="F316">
            <v>697.8</v>
          </cell>
          <cell r="G316">
            <v>697.8</v>
          </cell>
        </row>
        <row r="317">
          <cell r="B317" t="str">
            <v>0379907418</v>
          </cell>
          <cell r="C317" t="str">
            <v>红光村村级电站</v>
          </cell>
          <cell r="D317">
            <v>3304</v>
          </cell>
          <cell r="E317">
            <v>3304</v>
          </cell>
          <cell r="F317">
            <v>660.8</v>
          </cell>
          <cell r="G317">
            <v>660.8</v>
          </cell>
        </row>
        <row r="318">
          <cell r="B318" t="str">
            <v>0379907623</v>
          </cell>
          <cell r="C318" t="str">
            <v>沙塘村村级电站</v>
          </cell>
          <cell r="D318">
            <v>3532</v>
          </cell>
          <cell r="E318">
            <v>3532</v>
          </cell>
          <cell r="F318">
            <v>706.4</v>
          </cell>
          <cell r="G318">
            <v>706.4</v>
          </cell>
        </row>
        <row r="319">
          <cell r="B319" t="str">
            <v>0380023040</v>
          </cell>
          <cell r="C319" t="str">
            <v>马头村村级电站</v>
          </cell>
          <cell r="D319">
            <v>3255</v>
          </cell>
          <cell r="E319">
            <v>3255</v>
          </cell>
          <cell r="F319">
            <v>651</v>
          </cell>
          <cell r="G319">
            <v>651</v>
          </cell>
        </row>
        <row r="320">
          <cell r="B320" t="str">
            <v>0375617445</v>
          </cell>
          <cell r="C320" t="str">
            <v>红星村村级电站</v>
          </cell>
          <cell r="D320">
            <v>1491</v>
          </cell>
          <cell r="E320">
            <v>1491</v>
          </cell>
          <cell r="F320">
            <v>298.2</v>
          </cell>
          <cell r="G320">
            <v>298.2</v>
          </cell>
        </row>
        <row r="321">
          <cell r="B321" t="str">
            <v>0380030202</v>
          </cell>
          <cell r="C321" t="str">
            <v>桂龙村村级电站</v>
          </cell>
          <cell r="D321">
            <v>1400</v>
          </cell>
          <cell r="E321">
            <v>1400</v>
          </cell>
          <cell r="F321">
            <v>280</v>
          </cell>
          <cell r="G321">
            <v>280</v>
          </cell>
        </row>
        <row r="322">
          <cell r="B322" t="str">
            <v>0380031393</v>
          </cell>
          <cell r="C322" t="str">
            <v>桂龙村村级电站</v>
          </cell>
          <cell r="D322">
            <v>1854</v>
          </cell>
          <cell r="E322">
            <v>1854</v>
          </cell>
          <cell r="F322">
            <v>370.8</v>
          </cell>
          <cell r="G322">
            <v>370.8</v>
          </cell>
        </row>
        <row r="323">
          <cell r="B323" t="str">
            <v>0380478231</v>
          </cell>
          <cell r="C323" t="str">
            <v>仙马村村级电站</v>
          </cell>
          <cell r="D323">
            <v>2868</v>
          </cell>
          <cell r="E323">
            <v>2868</v>
          </cell>
          <cell r="F323">
            <v>573.6</v>
          </cell>
          <cell r="G323">
            <v>573.6</v>
          </cell>
        </row>
        <row r="324">
          <cell r="B324" t="str">
            <v>0380543483</v>
          </cell>
          <cell r="C324" t="str">
            <v>筀竹村村级电站</v>
          </cell>
          <cell r="D324">
            <v>2772</v>
          </cell>
          <cell r="E324">
            <v>2772</v>
          </cell>
          <cell r="F324">
            <v>554.4</v>
          </cell>
          <cell r="G324">
            <v>554.4</v>
          </cell>
        </row>
        <row r="325">
          <cell r="B325" t="str">
            <v>0380775693</v>
          </cell>
          <cell r="C325" t="str">
            <v>湖山村村级电站</v>
          </cell>
          <cell r="D325">
            <v>1426</v>
          </cell>
          <cell r="E325">
            <v>1426</v>
          </cell>
          <cell r="F325">
            <v>285.2</v>
          </cell>
          <cell r="G325">
            <v>285.2</v>
          </cell>
        </row>
        <row r="326">
          <cell r="B326" t="str">
            <v>0380782233</v>
          </cell>
          <cell r="C326" t="str">
            <v>洋坑村村级电站</v>
          </cell>
          <cell r="D326">
            <v>3176</v>
          </cell>
          <cell r="E326">
            <v>3176</v>
          </cell>
          <cell r="F326">
            <v>635.2</v>
          </cell>
          <cell r="G326">
            <v>635.2</v>
          </cell>
        </row>
        <row r="327">
          <cell r="B327" t="str">
            <v>0380815528</v>
          </cell>
          <cell r="C327" t="str">
            <v>花坛村村级电站</v>
          </cell>
          <cell r="D327">
            <v>2838</v>
          </cell>
          <cell r="E327">
            <v>2838</v>
          </cell>
          <cell r="F327">
            <v>567.6</v>
          </cell>
          <cell r="G327">
            <v>567.6</v>
          </cell>
        </row>
        <row r="328">
          <cell r="B328" t="str">
            <v>0380899212</v>
          </cell>
          <cell r="C328" t="str">
            <v>小满村村级电站</v>
          </cell>
          <cell r="D328">
            <v>3138</v>
          </cell>
          <cell r="E328">
            <v>3138</v>
          </cell>
          <cell r="F328">
            <v>313.8</v>
          </cell>
          <cell r="G328">
            <v>313.8</v>
          </cell>
        </row>
        <row r="329">
          <cell r="B329" t="str">
            <v>0381173746</v>
          </cell>
          <cell r="C329" t="str">
            <v>车胜村村级电站</v>
          </cell>
          <cell r="D329">
            <v>2039</v>
          </cell>
          <cell r="E329">
            <v>2039</v>
          </cell>
          <cell r="F329">
            <v>407.8</v>
          </cell>
          <cell r="G329">
            <v>407.8</v>
          </cell>
        </row>
        <row r="330">
          <cell r="B330" t="str">
            <v>0381174361</v>
          </cell>
          <cell r="C330" t="str">
            <v>车胜村村级电站</v>
          </cell>
          <cell r="D330">
            <v>1100</v>
          </cell>
          <cell r="E330">
            <v>1100</v>
          </cell>
          <cell r="F330">
            <v>220</v>
          </cell>
          <cell r="G330">
            <v>220</v>
          </cell>
        </row>
        <row r="331">
          <cell r="B331" t="str">
            <v>0381302188</v>
          </cell>
          <cell r="C331" t="str">
            <v>上关村村级电站</v>
          </cell>
          <cell r="D331">
            <v>3299</v>
          </cell>
          <cell r="E331">
            <v>3299</v>
          </cell>
          <cell r="F331">
            <v>659.8</v>
          </cell>
          <cell r="G331">
            <v>659.8</v>
          </cell>
        </row>
        <row r="332">
          <cell r="B332" t="str">
            <v>0381305871</v>
          </cell>
          <cell r="C332" t="str">
            <v>盐潭村村级电站</v>
          </cell>
          <cell r="D332">
            <v>3108</v>
          </cell>
          <cell r="E332">
            <v>3108</v>
          </cell>
          <cell r="F332">
            <v>621.6</v>
          </cell>
          <cell r="G332">
            <v>621.6</v>
          </cell>
        </row>
        <row r="333">
          <cell r="B333" t="str">
            <v>0381590217</v>
          </cell>
          <cell r="C333" t="str">
            <v>年丰村村级电站</v>
          </cell>
          <cell r="D333">
            <v>2603</v>
          </cell>
          <cell r="E333">
            <v>2603</v>
          </cell>
          <cell r="F333">
            <v>520.6</v>
          </cell>
          <cell r="G333">
            <v>520.6</v>
          </cell>
        </row>
        <row r="334">
          <cell r="B334" t="str">
            <v>0381641380</v>
          </cell>
          <cell r="C334" t="str">
            <v>渭田村村级电站</v>
          </cell>
          <cell r="D334">
            <v>2527</v>
          </cell>
          <cell r="E334">
            <v>2527</v>
          </cell>
          <cell r="F334">
            <v>505.4</v>
          </cell>
          <cell r="G334">
            <v>505.4</v>
          </cell>
        </row>
        <row r="335">
          <cell r="B335" t="str">
            <v>0382177026</v>
          </cell>
          <cell r="C335" t="str">
            <v>鲤鱼村村级电站</v>
          </cell>
          <cell r="D335">
            <v>3277</v>
          </cell>
          <cell r="E335">
            <v>3277</v>
          </cell>
          <cell r="F335">
            <v>655.4</v>
          </cell>
          <cell r="G335">
            <v>655.4</v>
          </cell>
        </row>
        <row r="336">
          <cell r="B336" t="str">
            <v>0382203408</v>
          </cell>
          <cell r="C336" t="str">
            <v>于阳村村级电站</v>
          </cell>
          <cell r="D336">
            <v>2758</v>
          </cell>
          <cell r="E336">
            <v>2758</v>
          </cell>
          <cell r="F336">
            <v>551.6</v>
          </cell>
          <cell r="G336">
            <v>551.6</v>
          </cell>
        </row>
        <row r="337">
          <cell r="B337" t="str">
            <v>0375126435</v>
          </cell>
          <cell r="C337" t="str">
            <v>井塘村村级电站</v>
          </cell>
          <cell r="D337">
            <v>1677</v>
          </cell>
          <cell r="E337">
            <v>1677</v>
          </cell>
          <cell r="F337">
            <v>335.4</v>
          </cell>
          <cell r="G337">
            <v>335.4</v>
          </cell>
        </row>
        <row r="338">
          <cell r="B338" t="str">
            <v>0382230574</v>
          </cell>
          <cell r="C338" t="str">
            <v>茅坪村村级电站</v>
          </cell>
          <cell r="D338">
            <v>3159</v>
          </cell>
          <cell r="E338">
            <v>3159</v>
          </cell>
          <cell r="F338">
            <v>631.8</v>
          </cell>
          <cell r="G338">
            <v>631.8</v>
          </cell>
        </row>
        <row r="339">
          <cell r="B339" t="str">
            <v>0383630391</v>
          </cell>
          <cell r="C339" t="str">
            <v>渔翁村村级电站</v>
          </cell>
          <cell r="D339">
            <v>3003</v>
          </cell>
          <cell r="E339">
            <v>3003</v>
          </cell>
          <cell r="F339">
            <v>600.6</v>
          </cell>
          <cell r="G339">
            <v>600.6</v>
          </cell>
        </row>
        <row r="340">
          <cell r="B340" t="str">
            <v>0383558248</v>
          </cell>
          <cell r="C340" t="str">
            <v>梅屋村村级电站</v>
          </cell>
          <cell r="D340">
            <v>2998</v>
          </cell>
          <cell r="E340">
            <v>2998</v>
          </cell>
          <cell r="F340">
            <v>599.6</v>
          </cell>
          <cell r="G340">
            <v>599.6</v>
          </cell>
        </row>
        <row r="341">
          <cell r="B341" t="str">
            <v>0383558020</v>
          </cell>
          <cell r="C341" t="str">
            <v>上谢村村级电站</v>
          </cell>
          <cell r="D341">
            <v>2400</v>
          </cell>
          <cell r="E341">
            <v>2400</v>
          </cell>
          <cell r="F341">
            <v>480</v>
          </cell>
          <cell r="G341">
            <v>480</v>
          </cell>
        </row>
        <row r="342">
          <cell r="B342" t="str">
            <v>0383425995</v>
          </cell>
          <cell r="C342" t="str">
            <v>峡山村村级电站</v>
          </cell>
          <cell r="D342">
            <v>3238</v>
          </cell>
          <cell r="E342">
            <v>3238</v>
          </cell>
          <cell r="F342">
            <v>647.6</v>
          </cell>
          <cell r="G342">
            <v>647.6</v>
          </cell>
        </row>
        <row r="343">
          <cell r="D343">
            <v>1000426</v>
          </cell>
          <cell r="E343">
            <v>1000426</v>
          </cell>
          <cell r="F343">
            <v>197771.73</v>
          </cell>
          <cell r="G343">
            <v>197771.73</v>
          </cell>
        </row>
        <row r="346">
          <cell r="C346" t="str">
            <v>于都县盛阳新能源有限公司</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5"/>
  <sheetViews>
    <sheetView topLeftCell="A25" workbookViewId="0">
      <selection activeCell="C32" sqref="C32:I32"/>
    </sheetView>
  </sheetViews>
  <sheetFormatPr defaultColWidth="9" defaultRowHeight="14.25"/>
  <cols>
    <col min="1" max="1" width="4.9" style="30" customWidth="1"/>
    <col min="2" max="2" width="4.7" style="30" customWidth="1"/>
    <col min="3" max="3" width="9.5" style="30" customWidth="1"/>
    <col min="4" max="4" width="18.4" style="30" customWidth="1"/>
    <col min="5" max="7" width="11.5" style="32" customWidth="1"/>
    <col min="8" max="8" width="11.5" style="33" customWidth="1"/>
    <col min="9" max="9" width="12.4" style="32" customWidth="1"/>
    <col min="10" max="16384" width="9" style="30"/>
  </cols>
  <sheetData>
    <row r="1" s="29" customFormat="1" ht="50" customHeight="1" spans="1:9">
      <c r="A1" s="34" t="s">
        <v>0</v>
      </c>
      <c r="B1" s="34"/>
      <c r="C1" s="34"/>
      <c r="D1" s="34"/>
      <c r="E1" s="34"/>
      <c r="F1" s="34"/>
      <c r="G1" s="34"/>
      <c r="H1" s="35"/>
      <c r="I1" s="34"/>
    </row>
    <row r="2" s="29" customFormat="1" ht="17" customHeight="1" spans="1:9">
      <c r="A2" s="36" t="s">
        <v>1</v>
      </c>
      <c r="B2" s="36"/>
      <c r="C2" s="36"/>
      <c r="D2" s="36"/>
      <c r="E2" s="36"/>
      <c r="F2" s="36"/>
      <c r="G2" s="36"/>
      <c r="H2" s="37"/>
      <c r="I2" s="36"/>
    </row>
    <row r="3" s="30" customFormat="1" ht="19" customHeight="1" spans="1:9">
      <c r="A3" s="38" t="s">
        <v>2</v>
      </c>
      <c r="B3" s="38"/>
      <c r="C3" s="38"/>
      <c r="D3" s="38"/>
      <c r="E3" s="38"/>
      <c r="F3" s="38"/>
      <c r="G3" s="38"/>
      <c r="H3" s="39"/>
      <c r="I3" s="38"/>
    </row>
    <row r="4" s="30" customFormat="1" ht="22" customHeight="1" spans="1:9">
      <c r="A4" s="40" t="s">
        <v>3</v>
      </c>
      <c r="B4" s="41" t="s">
        <v>4</v>
      </c>
      <c r="C4" s="41"/>
      <c r="D4" s="42" t="s">
        <v>5</v>
      </c>
      <c r="E4" s="42" t="s">
        <v>6</v>
      </c>
      <c r="F4" s="42"/>
      <c r="G4" s="42" t="s">
        <v>7</v>
      </c>
      <c r="H4" s="43"/>
      <c r="I4" s="42" t="s">
        <v>8</v>
      </c>
    </row>
    <row r="5" s="30" customFormat="1" ht="25" customHeight="1" spans="1:9">
      <c r="A5" s="40"/>
      <c r="B5" s="41"/>
      <c r="C5" s="41"/>
      <c r="D5" s="42"/>
      <c r="E5" s="42" t="s">
        <v>9</v>
      </c>
      <c r="F5" s="42" t="s">
        <v>10</v>
      </c>
      <c r="G5" s="42" t="s">
        <v>9</v>
      </c>
      <c r="H5" s="43" t="s">
        <v>10</v>
      </c>
      <c r="I5" s="42"/>
    </row>
    <row r="6" s="30" customFormat="1" ht="27" customHeight="1" spans="1:9">
      <c r="A6" s="40"/>
      <c r="B6" s="44" t="s">
        <v>11</v>
      </c>
      <c r="C6" s="44"/>
      <c r="D6" s="70" t="s">
        <v>12</v>
      </c>
      <c r="E6" s="25">
        <v>45353</v>
      </c>
      <c r="F6" s="25">
        <v>117964.71</v>
      </c>
      <c r="G6" s="46">
        <v>90063.76</v>
      </c>
      <c r="H6" s="25">
        <v>122587.07</v>
      </c>
      <c r="I6" s="25">
        <f>F6+H6</f>
        <v>240551.78</v>
      </c>
    </row>
    <row r="7" s="30" customFormat="1" ht="27" customHeight="1" spans="1:9">
      <c r="A7" s="40"/>
      <c r="B7" s="44" t="s">
        <v>13</v>
      </c>
      <c r="C7" s="44"/>
      <c r="D7" s="70" t="s">
        <v>14</v>
      </c>
      <c r="E7" s="25">
        <v>30259</v>
      </c>
      <c r="F7" s="25">
        <v>77659.25</v>
      </c>
      <c r="G7" s="46">
        <v>57430.32</v>
      </c>
      <c r="H7" s="25">
        <v>78211.23</v>
      </c>
      <c r="I7" s="25">
        <f t="shared" ref="I6:I28" si="0">F7+H7</f>
        <v>155870.48</v>
      </c>
    </row>
    <row r="8" s="30" customFormat="1" ht="27" customHeight="1" spans="1:9">
      <c r="A8" s="40"/>
      <c r="B8" s="44" t="s">
        <v>15</v>
      </c>
      <c r="C8" s="44"/>
      <c r="D8" s="70" t="s">
        <v>16</v>
      </c>
      <c r="E8" s="25">
        <v>70504</v>
      </c>
      <c r="F8" s="25">
        <v>173541.7</v>
      </c>
      <c r="G8" s="46">
        <v>134395.36</v>
      </c>
      <c r="H8" s="25">
        <v>182851.41</v>
      </c>
      <c r="I8" s="25">
        <f t="shared" si="0"/>
        <v>356393.11</v>
      </c>
    </row>
    <row r="9" s="30" customFormat="1" ht="27" customHeight="1" spans="1:9">
      <c r="A9" s="40"/>
      <c r="B9" s="44" t="s">
        <v>17</v>
      </c>
      <c r="C9" s="44"/>
      <c r="D9" s="70" t="s">
        <v>18</v>
      </c>
      <c r="E9" s="25">
        <v>85662</v>
      </c>
      <c r="F9" s="25">
        <v>174560.63</v>
      </c>
      <c r="G9" s="46">
        <v>113571.09</v>
      </c>
      <c r="H9" s="25">
        <v>151700.18</v>
      </c>
      <c r="I9" s="25">
        <f t="shared" si="0"/>
        <v>326260.81</v>
      </c>
    </row>
    <row r="10" s="30" customFormat="1" ht="27" customHeight="1" spans="1:9">
      <c r="A10" s="40"/>
      <c r="B10" s="44" t="s">
        <v>19</v>
      </c>
      <c r="C10" s="44"/>
      <c r="D10" s="70" t="s">
        <v>20</v>
      </c>
      <c r="E10" s="25">
        <v>68459</v>
      </c>
      <c r="F10" s="25">
        <v>173840.18</v>
      </c>
      <c r="G10" s="46">
        <v>133108.16</v>
      </c>
      <c r="H10" s="25">
        <v>181932.82</v>
      </c>
      <c r="I10" s="25">
        <f t="shared" si="0"/>
        <v>355773</v>
      </c>
    </row>
    <row r="11" s="30" customFormat="1" ht="27" customHeight="1" spans="1:9">
      <c r="A11" s="40"/>
      <c r="B11" s="44" t="s">
        <v>21</v>
      </c>
      <c r="C11" s="44"/>
      <c r="D11" s="70" t="s">
        <v>22</v>
      </c>
      <c r="E11" s="25">
        <v>60501</v>
      </c>
      <c r="F11" s="25">
        <v>160450.34</v>
      </c>
      <c r="G11" s="46">
        <v>110885.68</v>
      </c>
      <c r="H11" s="25">
        <v>152527.15</v>
      </c>
      <c r="I11" s="25">
        <f t="shared" si="0"/>
        <v>312977.49</v>
      </c>
    </row>
    <row r="12" s="30" customFormat="1" ht="27" customHeight="1" spans="1:9">
      <c r="A12" s="40"/>
      <c r="B12" s="44" t="s">
        <v>23</v>
      </c>
      <c r="C12" s="44"/>
      <c r="D12" s="70" t="s">
        <v>24</v>
      </c>
      <c r="E12" s="25">
        <v>27799</v>
      </c>
      <c r="F12" s="25">
        <v>77111.15</v>
      </c>
      <c r="G12" s="46">
        <v>58717.52</v>
      </c>
      <c r="H12" s="25">
        <v>80426.25</v>
      </c>
      <c r="I12" s="25">
        <f t="shared" si="0"/>
        <v>157537.4</v>
      </c>
    </row>
    <row r="13" s="30" customFormat="1" ht="27" customHeight="1" spans="1:9">
      <c r="A13" s="40"/>
      <c r="B13" s="44" t="s">
        <v>25</v>
      </c>
      <c r="C13" s="44"/>
      <c r="D13" s="70" t="s">
        <v>26</v>
      </c>
      <c r="E13" s="25">
        <v>63465</v>
      </c>
      <c r="F13" s="25">
        <v>163139.52</v>
      </c>
      <c r="G13" s="46">
        <v>110885.68</v>
      </c>
      <c r="H13" s="25">
        <v>152527.49</v>
      </c>
      <c r="I13" s="25">
        <f t="shared" si="0"/>
        <v>315667.01</v>
      </c>
    </row>
    <row r="14" s="30" customFormat="1" ht="27" customHeight="1" spans="1:9">
      <c r="A14" s="40"/>
      <c r="B14" s="44" t="s">
        <v>27</v>
      </c>
      <c r="C14" s="44"/>
      <c r="D14" s="70" t="s">
        <v>28</v>
      </c>
      <c r="E14" s="25">
        <v>46695</v>
      </c>
      <c r="F14" s="25">
        <v>119890.51</v>
      </c>
      <c r="G14" s="46">
        <v>97900.32</v>
      </c>
      <c r="H14" s="25">
        <v>133126.91</v>
      </c>
      <c r="I14" s="25">
        <f t="shared" si="0"/>
        <v>253017.42</v>
      </c>
    </row>
    <row r="15" s="30" customFormat="1" ht="27" customHeight="1" spans="1:9">
      <c r="A15" s="40"/>
      <c r="B15" s="44" t="s">
        <v>29</v>
      </c>
      <c r="C15" s="44"/>
      <c r="D15" s="70" t="s">
        <v>30</v>
      </c>
      <c r="E15" s="25">
        <v>79953</v>
      </c>
      <c r="F15" s="25">
        <v>207792.72</v>
      </c>
      <c r="G15" s="46">
        <v>164454.4</v>
      </c>
      <c r="H15" s="25">
        <v>224093.33</v>
      </c>
      <c r="I15" s="25">
        <f t="shared" si="0"/>
        <v>431886.05</v>
      </c>
    </row>
    <row r="16" s="30" customFormat="1" ht="27" customHeight="1" spans="1:9">
      <c r="A16" s="40"/>
      <c r="B16" s="44" t="s">
        <v>31</v>
      </c>
      <c r="C16" s="44"/>
      <c r="D16" s="70" t="s">
        <v>32</v>
      </c>
      <c r="E16" s="25">
        <v>55393</v>
      </c>
      <c r="F16" s="25">
        <v>139437.55</v>
      </c>
      <c r="G16" s="46">
        <v>95212.56</v>
      </c>
      <c r="H16" s="25">
        <v>131446.9</v>
      </c>
      <c r="I16" s="25">
        <f t="shared" si="0"/>
        <v>270884.45</v>
      </c>
    </row>
    <row r="17" s="30" customFormat="1" ht="27" customHeight="1" spans="1:9">
      <c r="A17" s="40"/>
      <c r="B17" s="44" t="s">
        <v>33</v>
      </c>
      <c r="C17" s="44"/>
      <c r="D17" s="70" t="s">
        <v>34</v>
      </c>
      <c r="E17" s="25">
        <v>47484</v>
      </c>
      <c r="F17" s="25">
        <v>117639.1</v>
      </c>
      <c r="G17" s="46">
        <v>87992.83</v>
      </c>
      <c r="H17" s="25">
        <v>116854.88</v>
      </c>
      <c r="I17" s="25">
        <f t="shared" si="0"/>
        <v>234493.98</v>
      </c>
    </row>
    <row r="18" s="30" customFormat="1" ht="27" customHeight="1" spans="1:9">
      <c r="A18" s="40"/>
      <c r="B18" s="44" t="s">
        <v>35</v>
      </c>
      <c r="C18" s="44"/>
      <c r="D18" s="70" t="s">
        <v>36</v>
      </c>
      <c r="E18" s="25">
        <v>22866</v>
      </c>
      <c r="F18" s="25">
        <v>59825.76</v>
      </c>
      <c r="G18" s="46">
        <v>35207.84</v>
      </c>
      <c r="H18" s="25">
        <v>48805.7</v>
      </c>
      <c r="I18" s="25">
        <f t="shared" si="0"/>
        <v>108631.46</v>
      </c>
    </row>
    <row r="19" s="30" customFormat="1" ht="27" customHeight="1" spans="1:9">
      <c r="A19" s="40"/>
      <c r="B19" s="44" t="s">
        <v>37</v>
      </c>
      <c r="C19" s="44"/>
      <c r="D19" s="70" t="s">
        <v>38</v>
      </c>
      <c r="E19" s="25">
        <v>28831</v>
      </c>
      <c r="F19" s="25">
        <v>69449.4</v>
      </c>
      <c r="G19" s="46">
        <v>71816.24</v>
      </c>
      <c r="H19" s="25">
        <v>96602.65</v>
      </c>
      <c r="I19" s="25">
        <f t="shared" si="0"/>
        <v>166052.05</v>
      </c>
    </row>
    <row r="20" s="30" customFormat="1" ht="27" customHeight="1" spans="1:9">
      <c r="A20" s="40"/>
      <c r="B20" s="44" t="s">
        <v>39</v>
      </c>
      <c r="C20" s="44"/>
      <c r="D20" s="70" t="s">
        <v>40</v>
      </c>
      <c r="E20" s="25">
        <v>34931</v>
      </c>
      <c r="F20" s="25">
        <v>90996.99</v>
      </c>
      <c r="G20" s="46">
        <v>73103.44</v>
      </c>
      <c r="H20" s="25">
        <v>99291.48</v>
      </c>
      <c r="I20" s="25">
        <f t="shared" si="0"/>
        <v>190288.47</v>
      </c>
    </row>
    <row r="21" s="30" customFormat="1" ht="27" customHeight="1" spans="1:9">
      <c r="A21" s="40"/>
      <c r="B21" s="44" t="s">
        <v>41</v>
      </c>
      <c r="C21" s="44"/>
      <c r="D21" s="70" t="s">
        <v>42</v>
      </c>
      <c r="E21" s="25">
        <v>22721</v>
      </c>
      <c r="F21" s="25">
        <v>57932.62</v>
      </c>
      <c r="G21" s="46">
        <v>41757.2</v>
      </c>
      <c r="H21" s="25">
        <v>57130.84</v>
      </c>
      <c r="I21" s="25">
        <f t="shared" si="0"/>
        <v>115063.46</v>
      </c>
    </row>
    <row r="22" s="30" customFormat="1" ht="27" customHeight="1" spans="1:9">
      <c r="A22" s="40"/>
      <c r="B22" s="44" t="s">
        <v>43</v>
      </c>
      <c r="C22" s="44"/>
      <c r="D22" s="70" t="s">
        <v>44</v>
      </c>
      <c r="E22" s="25">
        <v>16397</v>
      </c>
      <c r="F22" s="25">
        <v>42522.97</v>
      </c>
      <c r="G22" s="46">
        <v>32633.44</v>
      </c>
      <c r="H22" s="25">
        <v>44375.66</v>
      </c>
      <c r="I22" s="25">
        <f t="shared" si="0"/>
        <v>86898.63</v>
      </c>
    </row>
    <row r="23" s="30" customFormat="1" ht="27" customHeight="1" spans="1:9">
      <c r="A23" s="40"/>
      <c r="B23" s="44" t="s">
        <v>45</v>
      </c>
      <c r="C23" s="44"/>
      <c r="D23" s="70" t="s">
        <v>46</v>
      </c>
      <c r="E23" s="25">
        <v>24546</v>
      </c>
      <c r="F23" s="25">
        <v>65189.88</v>
      </c>
      <c r="G23" s="46">
        <v>56143.12</v>
      </c>
      <c r="H23" s="25">
        <v>75996.17</v>
      </c>
      <c r="I23" s="25">
        <f t="shared" si="0"/>
        <v>141186.05</v>
      </c>
    </row>
    <row r="24" s="30" customFormat="1" ht="27" customHeight="1" spans="1:9">
      <c r="A24" s="40"/>
      <c r="B24" s="44" t="s">
        <v>47</v>
      </c>
      <c r="C24" s="44"/>
      <c r="D24" s="70" t="s">
        <v>48</v>
      </c>
      <c r="E24" s="25">
        <v>64856</v>
      </c>
      <c r="F24" s="25">
        <v>152312.15</v>
      </c>
      <c r="G24" s="46">
        <v>114860.64</v>
      </c>
      <c r="H24" s="25">
        <v>156422.46</v>
      </c>
      <c r="I24" s="25">
        <f t="shared" si="0"/>
        <v>308734.61</v>
      </c>
    </row>
    <row r="25" s="30" customFormat="1" ht="27" customHeight="1" spans="1:9">
      <c r="A25" s="40"/>
      <c r="B25" s="44" t="s">
        <v>49</v>
      </c>
      <c r="C25" s="44"/>
      <c r="D25" s="70" t="s">
        <v>50</v>
      </c>
      <c r="E25" s="25">
        <v>39802</v>
      </c>
      <c r="F25" s="25">
        <v>106483.89</v>
      </c>
      <c r="G25" s="46">
        <v>82227.2</v>
      </c>
      <c r="H25" s="25">
        <v>112046.82</v>
      </c>
      <c r="I25" s="25">
        <f t="shared" si="0"/>
        <v>218530.71</v>
      </c>
    </row>
    <row r="26" s="30" customFormat="1" ht="27" customHeight="1" spans="1:9">
      <c r="A26" s="40"/>
      <c r="B26" s="44" t="s">
        <v>51</v>
      </c>
      <c r="C26" s="44"/>
      <c r="D26" s="70" t="s">
        <v>52</v>
      </c>
      <c r="E26" s="25">
        <v>34394</v>
      </c>
      <c r="F26" s="25">
        <v>88543.41</v>
      </c>
      <c r="G26" s="46">
        <v>73103.44</v>
      </c>
      <c r="H26" s="25">
        <v>99291.57</v>
      </c>
      <c r="I26" s="25">
        <f t="shared" si="0"/>
        <v>187834.98</v>
      </c>
    </row>
    <row r="27" s="30" customFormat="1" ht="27" customHeight="1" spans="1:9">
      <c r="A27" s="40"/>
      <c r="B27" s="44" t="s">
        <v>53</v>
      </c>
      <c r="C27" s="44"/>
      <c r="D27" s="70" t="s">
        <v>54</v>
      </c>
      <c r="E27" s="25">
        <v>77867</v>
      </c>
      <c r="F27" s="25">
        <v>178361.46</v>
      </c>
      <c r="G27" s="46">
        <v>150068.48</v>
      </c>
      <c r="H27" s="25">
        <v>204260.13</v>
      </c>
      <c r="I27" s="25">
        <f t="shared" si="0"/>
        <v>382621.59</v>
      </c>
    </row>
    <row r="28" s="30" customFormat="1" ht="27" customHeight="1" spans="1:9">
      <c r="A28" s="40"/>
      <c r="B28" s="44" t="s">
        <v>55</v>
      </c>
      <c r="C28" s="44"/>
      <c r="D28" s="70" t="s">
        <v>56</v>
      </c>
      <c r="E28" s="25">
        <v>81057</v>
      </c>
      <c r="F28" s="25">
        <v>197870.32</v>
      </c>
      <c r="G28" s="46">
        <v>148781.28</v>
      </c>
      <c r="H28" s="25">
        <v>203013.18</v>
      </c>
      <c r="I28" s="25">
        <f t="shared" si="0"/>
        <v>400883.5</v>
      </c>
    </row>
    <row r="29" s="31" customFormat="1" ht="25" customHeight="1" spans="1:9">
      <c r="A29" s="40"/>
      <c r="B29" s="47" t="s">
        <v>57</v>
      </c>
      <c r="C29" s="48"/>
      <c r="D29" s="49"/>
      <c r="E29" s="43">
        <f t="shared" ref="E29:I29" si="1">SUM(E6:E28)</f>
        <v>1129795</v>
      </c>
      <c r="F29" s="43">
        <f t="shared" si="1"/>
        <v>2812516.21</v>
      </c>
      <c r="G29" s="43">
        <f t="shared" si="1"/>
        <v>2134320</v>
      </c>
      <c r="H29" s="43">
        <f t="shared" si="1"/>
        <v>2905522.28</v>
      </c>
      <c r="I29" s="43">
        <f t="shared" si="1"/>
        <v>5718038.49</v>
      </c>
    </row>
    <row r="30" s="31" customFormat="1" ht="25" customHeight="1" spans="1:9">
      <c r="A30" s="50"/>
      <c r="B30" s="50"/>
      <c r="C30" s="51"/>
      <c r="D30" s="51"/>
      <c r="E30" s="52"/>
      <c r="F30" s="52"/>
      <c r="G30" s="52"/>
      <c r="H30" s="52"/>
      <c r="I30" s="52"/>
    </row>
    <row r="31" s="30" customFormat="1" ht="144" customHeight="1" spans="1:9">
      <c r="A31" s="53" t="s">
        <v>58</v>
      </c>
      <c r="B31" s="54"/>
      <c r="C31" s="12" t="s">
        <v>59</v>
      </c>
      <c r="D31" s="12"/>
      <c r="E31" s="12"/>
      <c r="F31" s="41" t="s">
        <v>60</v>
      </c>
      <c r="G31" s="47"/>
      <c r="H31" s="55"/>
      <c r="I31" s="49"/>
    </row>
    <row r="32" s="30" customFormat="1" ht="108" customHeight="1" spans="1:9">
      <c r="A32" s="53" t="s">
        <v>61</v>
      </c>
      <c r="B32" s="56"/>
      <c r="C32" s="57" t="s">
        <v>62</v>
      </c>
      <c r="D32" s="58"/>
      <c r="E32" s="58"/>
      <c r="F32" s="58"/>
      <c r="G32" s="58"/>
      <c r="H32" s="59"/>
      <c r="I32" s="58"/>
    </row>
    <row r="33" s="30" customFormat="1" ht="217" customHeight="1" spans="1:9">
      <c r="A33" s="47" t="s">
        <v>63</v>
      </c>
      <c r="B33" s="48"/>
      <c r="C33" s="60" t="s">
        <v>64</v>
      </c>
      <c r="D33" s="60"/>
      <c r="E33" s="60"/>
      <c r="F33" s="61" t="s">
        <v>65</v>
      </c>
      <c r="G33" s="62"/>
      <c r="H33" s="63"/>
      <c r="I33" s="68"/>
    </row>
    <row r="34" s="30" customFormat="1" ht="157" customHeight="1" spans="1:9">
      <c r="A34" s="64" t="s">
        <v>66</v>
      </c>
      <c r="B34" s="65"/>
      <c r="C34" s="65"/>
      <c r="D34" s="65"/>
      <c r="E34" s="65"/>
      <c r="F34" s="65"/>
      <c r="G34" s="65"/>
      <c r="H34" s="65"/>
      <c r="I34" s="69"/>
    </row>
    <row r="35" s="30" customFormat="1" ht="64" customHeight="1" spans="1:9">
      <c r="A35" s="66" t="s">
        <v>67</v>
      </c>
      <c r="B35" s="66"/>
      <c r="C35" s="66"/>
      <c r="D35" s="66"/>
      <c r="E35" s="66"/>
      <c r="F35" s="66"/>
      <c r="G35" s="66"/>
      <c r="H35" s="67"/>
      <c r="I35" s="66"/>
    </row>
  </sheetData>
  <sheetProtection selectLockedCells="1" selectUnlockedCells="1"/>
  <mergeCells count="43">
    <mergeCell ref="A1:I1"/>
    <mergeCell ref="A2:I2"/>
    <mergeCell ref="A3:I3"/>
    <mergeCell ref="E4:F4"/>
    <mergeCell ref="G4:H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D29"/>
    <mergeCell ref="A31:B31"/>
    <mergeCell ref="C31:E31"/>
    <mergeCell ref="G31:I31"/>
    <mergeCell ref="A32:B32"/>
    <mergeCell ref="C32:I32"/>
    <mergeCell ref="A33:B33"/>
    <mergeCell ref="C33:E33"/>
    <mergeCell ref="F33:I33"/>
    <mergeCell ref="A34:I34"/>
    <mergeCell ref="A35:I35"/>
    <mergeCell ref="A4:A29"/>
    <mergeCell ref="D4:D5"/>
    <mergeCell ref="I4:I5"/>
    <mergeCell ref="B4:C5"/>
  </mergeCells>
  <pageMargins left="0.235416666666667" right="0.196527777777778" top="0.904166666666667" bottom="0.471527777777778" header="0.511805555555556" footer="0.511805555555556"/>
  <pageSetup paperSize="9" scale="97" fitToHeight="0"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pageSetUpPr fitToPage="1"/>
  </sheetPr>
  <dimension ref="A1:S406"/>
  <sheetViews>
    <sheetView workbookViewId="0">
      <pane xSplit="5" ySplit="3" topLeftCell="F378" activePane="bottomRight" state="frozen"/>
      <selection/>
      <selection pane="topRight"/>
      <selection pane="bottomLeft"/>
      <selection pane="bottomRight" activeCell="R3" sqref="A$1:S$1048576"/>
    </sheetView>
  </sheetViews>
  <sheetFormatPr defaultColWidth="11.25" defaultRowHeight="14.25"/>
  <cols>
    <col min="1" max="1" width="4.375" style="1" customWidth="1"/>
    <col min="2" max="2" width="15" style="1" customWidth="1"/>
    <col min="3" max="3" width="17.125" style="1" customWidth="1"/>
    <col min="4" max="4" width="12.3" style="1" customWidth="1"/>
    <col min="5" max="5" width="8.125" style="1" customWidth="1"/>
    <col min="6" max="6" width="11.5" style="3" customWidth="1"/>
    <col min="7" max="8" width="10.475" style="4" customWidth="1"/>
    <col min="9" max="9" width="11.4" style="4" customWidth="1"/>
    <col min="10" max="10" width="10.725" style="4" customWidth="1"/>
    <col min="11" max="11" width="10.6" style="4" customWidth="1"/>
    <col min="12" max="12" width="11.6" style="4" customWidth="1"/>
    <col min="13" max="13" width="9.7" style="4" customWidth="1"/>
    <col min="14" max="14" width="9.4" style="4" customWidth="1"/>
    <col min="15" max="15" width="9.6" style="4" customWidth="1"/>
    <col min="16" max="17" width="9.7" style="4" customWidth="1"/>
    <col min="18" max="18" width="13.625" style="5" customWidth="1"/>
    <col min="19" max="19" width="10.9" style="1" customWidth="1"/>
    <col min="20" max="16355" width="11.25" style="1" customWidth="1"/>
  </cols>
  <sheetData>
    <row r="1" s="1" customFormat="1" ht="22.5" spans="1:19">
      <c r="A1" s="6" t="s">
        <v>68</v>
      </c>
      <c r="B1" s="6"/>
      <c r="C1" s="6"/>
      <c r="D1" s="6"/>
      <c r="E1" s="6"/>
      <c r="F1" s="7"/>
      <c r="G1" s="8"/>
      <c r="H1" s="8"/>
      <c r="I1" s="8"/>
      <c r="J1" s="8"/>
      <c r="K1" s="8"/>
      <c r="L1" s="8"/>
      <c r="M1" s="8"/>
      <c r="N1" s="8"/>
      <c r="O1" s="8"/>
      <c r="P1" s="8"/>
      <c r="Q1" s="8"/>
      <c r="R1" s="23"/>
      <c r="S1" s="6"/>
    </row>
    <row r="2" s="1" customFormat="1" spans="1:19">
      <c r="A2" s="9" t="s">
        <v>69</v>
      </c>
      <c r="B2" s="9"/>
      <c r="C2" s="9"/>
      <c r="D2" s="9"/>
      <c r="E2" s="9"/>
      <c r="F2" s="10"/>
      <c r="G2" s="11"/>
      <c r="H2" s="11"/>
      <c r="I2" s="11"/>
      <c r="J2" s="11"/>
      <c r="K2" s="11"/>
      <c r="L2" s="11"/>
      <c r="M2" s="11"/>
      <c r="N2" s="11"/>
      <c r="O2" s="11"/>
      <c r="P2" s="11"/>
      <c r="Q2" s="11"/>
      <c r="R2" s="24"/>
      <c r="S2" s="9"/>
    </row>
    <row r="3" s="1" customFormat="1" ht="49" customHeight="1" spans="1:19">
      <c r="A3" s="12" t="s">
        <v>70</v>
      </c>
      <c r="B3" s="12" t="s">
        <v>71</v>
      </c>
      <c r="C3" s="12" t="s">
        <v>72</v>
      </c>
      <c r="D3" s="12" t="s">
        <v>73</v>
      </c>
      <c r="E3" s="12" t="s">
        <v>74</v>
      </c>
      <c r="F3" s="13" t="s">
        <v>75</v>
      </c>
      <c r="G3" s="14" t="s">
        <v>76</v>
      </c>
      <c r="H3" s="14" t="s">
        <v>77</v>
      </c>
      <c r="I3" s="22" t="s">
        <v>78</v>
      </c>
      <c r="J3" s="14" t="s">
        <v>79</v>
      </c>
      <c r="K3" s="14" t="s">
        <v>80</v>
      </c>
      <c r="L3" s="14" t="s">
        <v>81</v>
      </c>
      <c r="M3" s="14" t="s">
        <v>82</v>
      </c>
      <c r="N3" s="12" t="s">
        <v>83</v>
      </c>
      <c r="O3" s="12" t="s">
        <v>84</v>
      </c>
      <c r="P3" s="14" t="s">
        <v>85</v>
      </c>
      <c r="Q3" s="14" t="s">
        <v>86</v>
      </c>
      <c r="R3" s="25" t="s">
        <v>87</v>
      </c>
      <c r="S3" s="12" t="s">
        <v>88</v>
      </c>
    </row>
    <row r="4" s="1" customFormat="1" ht="13.5" outlineLevel="2" spans="1:19">
      <c r="A4" s="15">
        <v>1</v>
      </c>
      <c r="B4" s="15" t="s">
        <v>89</v>
      </c>
      <c r="C4" s="16" t="s">
        <v>90</v>
      </c>
      <c r="D4" s="15" t="s">
        <v>91</v>
      </c>
      <c r="E4" s="15">
        <v>30</v>
      </c>
      <c r="F4" s="17">
        <v>3094</v>
      </c>
      <c r="G4" s="18">
        <v>1281.84</v>
      </c>
      <c r="H4" s="18">
        <v>755.91</v>
      </c>
      <c r="I4" s="18">
        <v>7819.53</v>
      </c>
      <c r="J4" s="18">
        <f t="shared" ref="J4:J18" si="0">(G4+H4+I4)/1.13*0.13</f>
        <v>1134.02336283186</v>
      </c>
      <c r="K4" s="18">
        <f>VLOOKUP(D4,'[1]8月'!$B$1:$G$65536,6,FALSE)</f>
        <v>618.8</v>
      </c>
      <c r="L4" s="18">
        <f t="shared" ref="L4:L18" si="1">(G4+H4+I4)-J4+(K4)</f>
        <v>9342.05663716814</v>
      </c>
      <c r="M4" s="18">
        <f t="shared" ref="M4:M18" si="2">(F4)*0.039</f>
        <v>120.666</v>
      </c>
      <c r="N4" s="18">
        <f t="shared" ref="N4:N18" si="3">L4*0.025</f>
        <v>233.551415929204</v>
      </c>
      <c r="O4" s="18">
        <f t="shared" ref="O4:O18" si="4">L4*0.015</f>
        <v>140.130849557522</v>
      </c>
      <c r="P4" s="18">
        <f t="shared" ref="P4:P18" si="5">L4*0.02</f>
        <v>186.841132743363</v>
      </c>
      <c r="Q4" s="18"/>
      <c r="R4" s="26">
        <v>8660.87</v>
      </c>
      <c r="S4" s="15"/>
    </row>
    <row r="5" s="1" customFormat="1" ht="13.5" outlineLevel="2" spans="1:19">
      <c r="A5" s="15">
        <v>2</v>
      </c>
      <c r="B5" s="15" t="s">
        <v>89</v>
      </c>
      <c r="C5" s="16" t="s">
        <v>92</v>
      </c>
      <c r="D5" s="15" t="s">
        <v>93</v>
      </c>
      <c r="E5" s="15">
        <v>30</v>
      </c>
      <c r="F5" s="17">
        <v>2683</v>
      </c>
      <c r="G5" s="18">
        <v>1111.57</v>
      </c>
      <c r="H5" s="18">
        <v>573.79</v>
      </c>
      <c r="I5" s="18">
        <v>6218.02</v>
      </c>
      <c r="J5" s="18">
        <f t="shared" si="0"/>
        <v>909.238407079646</v>
      </c>
      <c r="K5" s="18">
        <f>VLOOKUP(D5,'[1]8月'!$B$1:$G$65536,6,FALSE)</f>
        <v>536.6</v>
      </c>
      <c r="L5" s="18">
        <f t="shared" si="1"/>
        <v>7530.74159292035</v>
      </c>
      <c r="M5" s="18">
        <f t="shared" si="2"/>
        <v>104.637</v>
      </c>
      <c r="N5" s="18">
        <f t="shared" si="3"/>
        <v>188.268539823009</v>
      </c>
      <c r="O5" s="18">
        <f t="shared" si="4"/>
        <v>112.961123893805</v>
      </c>
      <c r="P5" s="18">
        <f t="shared" si="5"/>
        <v>150.614831858407</v>
      </c>
      <c r="Q5" s="18"/>
      <c r="R5" s="26">
        <v>6974.26</v>
      </c>
      <c r="S5" s="15"/>
    </row>
    <row r="6" s="1" customFormat="1" ht="13.5" outlineLevel="2" spans="1:19">
      <c r="A6" s="15">
        <v>3</v>
      </c>
      <c r="B6" s="15" t="s">
        <v>89</v>
      </c>
      <c r="C6" s="16" t="s">
        <v>94</v>
      </c>
      <c r="D6" s="15" t="s">
        <v>95</v>
      </c>
      <c r="E6" s="15">
        <v>30</v>
      </c>
      <c r="F6" s="17">
        <v>3516</v>
      </c>
      <c r="G6" s="18">
        <v>1456.68</v>
      </c>
      <c r="H6" s="18">
        <v>748.23</v>
      </c>
      <c r="I6" s="18">
        <v>7936.4</v>
      </c>
      <c r="J6" s="18">
        <f t="shared" si="0"/>
        <v>1166.69938053097</v>
      </c>
      <c r="K6" s="18">
        <f>VLOOKUP(D6,'[1]8月'!$B$1:$G$65536,6,FALSE)</f>
        <v>703.2</v>
      </c>
      <c r="L6" s="18">
        <f t="shared" si="1"/>
        <v>9677.81061946903</v>
      </c>
      <c r="M6" s="18">
        <f t="shared" si="2"/>
        <v>137.124</v>
      </c>
      <c r="N6" s="18">
        <f t="shared" si="3"/>
        <v>241.945265486726</v>
      </c>
      <c r="O6" s="18">
        <f t="shared" si="4"/>
        <v>145.167159292035</v>
      </c>
      <c r="P6" s="18">
        <f t="shared" si="5"/>
        <v>193.556212389381</v>
      </c>
      <c r="Q6" s="18"/>
      <c r="R6" s="26">
        <v>8960.02</v>
      </c>
      <c r="S6" s="15"/>
    </row>
    <row r="7" s="1" customFormat="1" ht="13.5" outlineLevel="2" spans="1:19">
      <c r="A7" s="15">
        <v>4</v>
      </c>
      <c r="B7" s="15" t="s">
        <v>89</v>
      </c>
      <c r="C7" s="16" t="s">
        <v>96</v>
      </c>
      <c r="D7" s="15" t="s">
        <v>97</v>
      </c>
      <c r="E7" s="15">
        <v>30</v>
      </c>
      <c r="F7" s="17">
        <v>3095</v>
      </c>
      <c r="G7" s="18">
        <v>1282.26</v>
      </c>
      <c r="H7" s="18">
        <v>675.72</v>
      </c>
      <c r="I7" s="18">
        <v>6956.71</v>
      </c>
      <c r="J7" s="18">
        <f t="shared" si="0"/>
        <v>1025.58380530973</v>
      </c>
      <c r="K7" s="18">
        <f>VLOOKUP(D7,'[1]8月'!$B$1:$G$65536,6,FALSE)</f>
        <v>619</v>
      </c>
      <c r="L7" s="18">
        <f t="shared" si="1"/>
        <v>8508.10619469027</v>
      </c>
      <c r="M7" s="18">
        <f t="shared" si="2"/>
        <v>120.705</v>
      </c>
      <c r="N7" s="18">
        <f t="shared" si="3"/>
        <v>212.702654867257</v>
      </c>
      <c r="O7" s="18">
        <f t="shared" si="4"/>
        <v>127.621592920354</v>
      </c>
      <c r="P7" s="18">
        <f t="shared" si="5"/>
        <v>170.162123893805</v>
      </c>
      <c r="Q7" s="18"/>
      <c r="R7" s="26">
        <v>7876.91</v>
      </c>
      <c r="S7" s="15"/>
    </row>
    <row r="8" s="1" customFormat="1" ht="13.5" outlineLevel="2" spans="1:19">
      <c r="A8" s="15">
        <v>5</v>
      </c>
      <c r="B8" s="15" t="s">
        <v>89</v>
      </c>
      <c r="C8" s="16" t="s">
        <v>98</v>
      </c>
      <c r="D8" s="15" t="s">
        <v>99</v>
      </c>
      <c r="E8" s="15">
        <v>15</v>
      </c>
      <c r="F8" s="17">
        <v>2039</v>
      </c>
      <c r="G8" s="18">
        <v>844.76</v>
      </c>
      <c r="H8" s="18">
        <v>510.96</v>
      </c>
      <c r="I8" s="18">
        <v>4863.2</v>
      </c>
      <c r="J8" s="18">
        <f t="shared" si="0"/>
        <v>715.450973451328</v>
      </c>
      <c r="K8" s="18">
        <f>VLOOKUP(D8,'[1]8月'!$B$1:$G$65536,6,FALSE)</f>
        <v>407.8</v>
      </c>
      <c r="L8" s="18">
        <f t="shared" si="1"/>
        <v>5911.26902654867</v>
      </c>
      <c r="M8" s="18">
        <f t="shared" si="2"/>
        <v>79.521</v>
      </c>
      <c r="N8" s="18">
        <f t="shared" si="3"/>
        <v>147.781725663717</v>
      </c>
      <c r="O8" s="18">
        <f t="shared" si="4"/>
        <v>88.6690353982301</v>
      </c>
      <c r="P8" s="18">
        <f t="shared" si="5"/>
        <v>118.225380530973</v>
      </c>
      <c r="Q8" s="18"/>
      <c r="R8" s="26">
        <v>5477.07</v>
      </c>
      <c r="S8" s="15"/>
    </row>
    <row r="9" s="1" customFormat="1" ht="13.5" outlineLevel="2" spans="1:19">
      <c r="A9" s="15">
        <v>6</v>
      </c>
      <c r="B9" s="15" t="s">
        <v>89</v>
      </c>
      <c r="C9" s="16" t="s">
        <v>98</v>
      </c>
      <c r="D9" s="15" t="s">
        <v>100</v>
      </c>
      <c r="E9" s="15">
        <v>15</v>
      </c>
      <c r="F9" s="17">
        <v>1100</v>
      </c>
      <c r="G9" s="18">
        <v>455.73</v>
      </c>
      <c r="H9" s="18">
        <v>275.7</v>
      </c>
      <c r="I9" s="18">
        <v>2582.21</v>
      </c>
      <c r="J9" s="18">
        <f t="shared" si="0"/>
        <v>381.215221238938</v>
      </c>
      <c r="K9" s="18">
        <f>VLOOKUP(D9,'[1]8月'!$B$1:$G$65536,6,FALSE)</f>
        <v>220</v>
      </c>
      <c r="L9" s="18">
        <f t="shared" si="1"/>
        <v>3152.42477876106</v>
      </c>
      <c r="M9" s="18">
        <f t="shared" si="2"/>
        <v>42.9</v>
      </c>
      <c r="N9" s="18">
        <f t="shared" si="3"/>
        <v>78.8106194690266</v>
      </c>
      <c r="O9" s="18">
        <f t="shared" si="4"/>
        <v>47.2863716814159</v>
      </c>
      <c r="P9" s="18">
        <f t="shared" si="5"/>
        <v>63.0484955752212</v>
      </c>
      <c r="Q9" s="18"/>
      <c r="R9" s="26">
        <v>2920.38</v>
      </c>
      <c r="S9" s="15"/>
    </row>
    <row r="10" s="1" customFormat="1" ht="13.5" outlineLevel="2" spans="1:19">
      <c r="A10" s="15">
        <v>7</v>
      </c>
      <c r="B10" s="15" t="s">
        <v>89</v>
      </c>
      <c r="C10" s="16" t="s">
        <v>101</v>
      </c>
      <c r="D10" s="71" t="s">
        <v>102</v>
      </c>
      <c r="E10" s="15">
        <v>30</v>
      </c>
      <c r="F10" s="17">
        <v>3609</v>
      </c>
      <c r="G10" s="18">
        <v>1495.21</v>
      </c>
      <c r="H10" s="18">
        <v>819.75</v>
      </c>
      <c r="I10" s="18">
        <v>8246.15</v>
      </c>
      <c r="J10" s="18">
        <f t="shared" si="0"/>
        <v>1214.99495575221</v>
      </c>
      <c r="K10" s="18">
        <f>VLOOKUP(D10,'[1]8月'!$B$1:$G$65536,6,FALSE)</f>
        <v>721.8</v>
      </c>
      <c r="L10" s="18">
        <f t="shared" si="1"/>
        <v>10067.9150442478</v>
      </c>
      <c r="M10" s="18">
        <f t="shared" si="2"/>
        <v>140.751</v>
      </c>
      <c r="N10" s="18">
        <f t="shared" si="3"/>
        <v>251.697876106195</v>
      </c>
      <c r="O10" s="18">
        <f t="shared" si="4"/>
        <v>151.018725663717</v>
      </c>
      <c r="P10" s="18">
        <f t="shared" si="5"/>
        <v>201.358300884956</v>
      </c>
      <c r="Q10" s="18"/>
      <c r="R10" s="26">
        <v>9323.09</v>
      </c>
      <c r="S10" s="15"/>
    </row>
    <row r="11" s="1" customFormat="1" ht="13.5" outlineLevel="2" spans="1:19">
      <c r="A11" s="15">
        <v>8</v>
      </c>
      <c r="B11" s="15" t="s">
        <v>89</v>
      </c>
      <c r="C11" s="16" t="s">
        <v>103</v>
      </c>
      <c r="D11" s="15" t="s">
        <v>104</v>
      </c>
      <c r="E11" s="15">
        <v>30</v>
      </c>
      <c r="F11" s="17">
        <v>3080</v>
      </c>
      <c r="G11" s="18">
        <v>1276.04</v>
      </c>
      <c r="H11" s="18">
        <v>724.83</v>
      </c>
      <c r="I11" s="18">
        <v>7107.29</v>
      </c>
      <c r="J11" s="18">
        <f t="shared" si="0"/>
        <v>1047.8414159292</v>
      </c>
      <c r="K11" s="18">
        <f>VLOOKUP(D11,'[1]8月'!$B$1:$G$65536,6,FALSE)</f>
        <v>616</v>
      </c>
      <c r="L11" s="18">
        <f t="shared" si="1"/>
        <v>8676.3185840708</v>
      </c>
      <c r="M11" s="18">
        <f t="shared" si="2"/>
        <v>120.12</v>
      </c>
      <c r="N11" s="18">
        <f t="shared" si="3"/>
        <v>216.90796460177</v>
      </c>
      <c r="O11" s="18">
        <f t="shared" si="4"/>
        <v>130.144778761062</v>
      </c>
      <c r="P11" s="18">
        <f t="shared" si="5"/>
        <v>173.526371681416</v>
      </c>
      <c r="Q11" s="18"/>
      <c r="R11" s="26">
        <v>8035.62</v>
      </c>
      <c r="S11" s="15"/>
    </row>
    <row r="12" s="1" customFormat="1" ht="13.5" outlineLevel="2" spans="1:19">
      <c r="A12" s="15">
        <v>9</v>
      </c>
      <c r="B12" s="15" t="s">
        <v>89</v>
      </c>
      <c r="C12" s="16" t="s">
        <v>105</v>
      </c>
      <c r="D12" s="15" t="s">
        <v>106</v>
      </c>
      <c r="E12" s="15">
        <v>30</v>
      </c>
      <c r="F12" s="17">
        <v>3511</v>
      </c>
      <c r="G12" s="18">
        <v>1454.61</v>
      </c>
      <c r="H12" s="18">
        <v>708.79</v>
      </c>
      <c r="I12" s="18">
        <v>7695.25</v>
      </c>
      <c r="J12" s="18">
        <f t="shared" si="0"/>
        <v>1134.18097345133</v>
      </c>
      <c r="K12" s="18">
        <f>VLOOKUP(D12,'[1]8月'!$B$1:$G$65536,6,FALSE)</f>
        <v>702.2</v>
      </c>
      <c r="L12" s="18">
        <f t="shared" si="1"/>
        <v>9426.66902654867</v>
      </c>
      <c r="M12" s="18">
        <f t="shared" si="2"/>
        <v>136.929</v>
      </c>
      <c r="N12" s="18">
        <f t="shared" si="3"/>
        <v>235.666725663717</v>
      </c>
      <c r="O12" s="18">
        <f t="shared" si="4"/>
        <v>141.40003539823</v>
      </c>
      <c r="P12" s="18">
        <f t="shared" si="5"/>
        <v>188.533380530973</v>
      </c>
      <c r="Q12" s="18"/>
      <c r="R12" s="26">
        <v>8724.14</v>
      </c>
      <c r="S12" s="15"/>
    </row>
    <row r="13" s="1" customFormat="1" ht="13.5" outlineLevel="2" spans="1:19">
      <c r="A13" s="15">
        <v>10</v>
      </c>
      <c r="B13" s="15" t="s">
        <v>89</v>
      </c>
      <c r="C13" s="16" t="s">
        <v>107</v>
      </c>
      <c r="D13" s="15" t="s">
        <v>108</v>
      </c>
      <c r="E13" s="15">
        <v>30</v>
      </c>
      <c r="F13" s="17">
        <v>3501</v>
      </c>
      <c r="G13" s="18">
        <v>1450.46</v>
      </c>
      <c r="H13" s="18">
        <v>618.9</v>
      </c>
      <c r="I13" s="18">
        <v>7667.48</v>
      </c>
      <c r="J13" s="18">
        <f t="shared" si="0"/>
        <v>1120.16743362832</v>
      </c>
      <c r="K13" s="18">
        <f>VLOOKUP(D13,'[1]8月'!$B$1:$G$65536,6,FALSE)</f>
        <v>700.2</v>
      </c>
      <c r="L13" s="18">
        <f t="shared" si="1"/>
        <v>9316.87256637168</v>
      </c>
      <c r="M13" s="18">
        <f t="shared" si="2"/>
        <v>136.539</v>
      </c>
      <c r="N13" s="18">
        <f t="shared" si="3"/>
        <v>232.921814159292</v>
      </c>
      <c r="O13" s="18">
        <f t="shared" si="4"/>
        <v>139.753088495575</v>
      </c>
      <c r="P13" s="18">
        <f t="shared" si="5"/>
        <v>186.337451327434</v>
      </c>
      <c r="Q13" s="18"/>
      <c r="R13" s="26">
        <v>8621.32</v>
      </c>
      <c r="S13" s="15"/>
    </row>
    <row r="14" s="1" customFormat="1" ht="13.5" outlineLevel="2" spans="1:19">
      <c r="A14" s="15">
        <v>11</v>
      </c>
      <c r="B14" s="15" t="s">
        <v>89</v>
      </c>
      <c r="C14" s="16" t="s">
        <v>109</v>
      </c>
      <c r="D14" s="15" t="s">
        <v>110</v>
      </c>
      <c r="E14" s="15">
        <v>30</v>
      </c>
      <c r="F14" s="17">
        <v>3441</v>
      </c>
      <c r="G14" s="18">
        <v>1425.61</v>
      </c>
      <c r="H14" s="18">
        <v>741.55</v>
      </c>
      <c r="I14" s="18">
        <v>8081.1</v>
      </c>
      <c r="J14" s="18">
        <f t="shared" si="0"/>
        <v>1179.00336283186</v>
      </c>
      <c r="K14" s="18">
        <f>VLOOKUP(D14,'[1]8月'!$B$1:$G$65536,6,FALSE)</f>
        <v>688.2</v>
      </c>
      <c r="L14" s="18">
        <f t="shared" si="1"/>
        <v>9757.45663716814</v>
      </c>
      <c r="M14" s="18">
        <f t="shared" si="2"/>
        <v>134.199</v>
      </c>
      <c r="N14" s="18">
        <f t="shared" si="3"/>
        <v>243.936415929204</v>
      </c>
      <c r="O14" s="18">
        <f t="shared" si="4"/>
        <v>146.361849557522</v>
      </c>
      <c r="P14" s="18">
        <f t="shared" si="5"/>
        <v>195.149132743363</v>
      </c>
      <c r="Q14" s="18"/>
      <c r="R14" s="26">
        <v>9037.81</v>
      </c>
      <c r="S14" s="15"/>
    </row>
    <row r="15" s="1" customFormat="1" ht="13.5" outlineLevel="2" spans="1:19">
      <c r="A15" s="15">
        <v>12</v>
      </c>
      <c r="B15" s="15" t="s">
        <v>89</v>
      </c>
      <c r="C15" s="16" t="s">
        <v>111</v>
      </c>
      <c r="D15" s="15" t="s">
        <v>112</v>
      </c>
      <c r="E15" s="15">
        <v>30</v>
      </c>
      <c r="F15" s="17">
        <v>3408</v>
      </c>
      <c r="G15" s="18">
        <v>1411.93</v>
      </c>
      <c r="H15" s="18">
        <v>697.76</v>
      </c>
      <c r="I15" s="18">
        <v>7570.51</v>
      </c>
      <c r="J15" s="18">
        <f t="shared" si="0"/>
        <v>1113.65132743363</v>
      </c>
      <c r="K15" s="18">
        <f>VLOOKUP(D15,'[1]8月'!$B$1:$G$65536,6,FALSE)</f>
        <v>681.6</v>
      </c>
      <c r="L15" s="18">
        <f t="shared" si="1"/>
        <v>9248.14867256637</v>
      </c>
      <c r="M15" s="18">
        <f t="shared" si="2"/>
        <v>132.912</v>
      </c>
      <c r="N15" s="18">
        <f t="shared" si="3"/>
        <v>231.203716814159</v>
      </c>
      <c r="O15" s="18">
        <f t="shared" si="4"/>
        <v>138.722230088496</v>
      </c>
      <c r="P15" s="18">
        <f t="shared" si="5"/>
        <v>184.962973451327</v>
      </c>
      <c r="Q15" s="18"/>
      <c r="R15" s="26">
        <v>8560.35</v>
      </c>
      <c r="S15" s="15"/>
    </row>
    <row r="16" s="1" customFormat="1" ht="13.5" outlineLevel="2" spans="1:19">
      <c r="A16" s="15">
        <v>13</v>
      </c>
      <c r="B16" s="15" t="s">
        <v>89</v>
      </c>
      <c r="C16" s="16" t="s">
        <v>113</v>
      </c>
      <c r="D16" s="15" t="s">
        <v>114</v>
      </c>
      <c r="E16" s="15">
        <v>30</v>
      </c>
      <c r="F16" s="17">
        <v>3175</v>
      </c>
      <c r="G16" s="18">
        <v>1315.4</v>
      </c>
      <c r="H16" s="18">
        <v>753.25</v>
      </c>
      <c r="I16" s="18">
        <v>7429.03</v>
      </c>
      <c r="J16" s="18">
        <f t="shared" si="0"/>
        <v>1092.65345132743</v>
      </c>
      <c r="K16" s="18">
        <f>VLOOKUP(D16,'[1]8月'!$B$1:$G$65536,6,FALSE)</f>
        <v>635</v>
      </c>
      <c r="L16" s="18">
        <f t="shared" si="1"/>
        <v>9040.02654867257</v>
      </c>
      <c r="M16" s="18">
        <f t="shared" si="2"/>
        <v>123.825</v>
      </c>
      <c r="N16" s="18">
        <f t="shared" si="3"/>
        <v>226.000663716814</v>
      </c>
      <c r="O16" s="18">
        <f t="shared" si="4"/>
        <v>135.600398230088</v>
      </c>
      <c r="P16" s="18">
        <f t="shared" si="5"/>
        <v>180.800530973451</v>
      </c>
      <c r="Q16" s="18"/>
      <c r="R16" s="26">
        <v>8373.8</v>
      </c>
      <c r="S16" s="15"/>
    </row>
    <row r="17" s="1" customFormat="1" ht="13.5" outlineLevel="2" spans="1:19">
      <c r="A17" s="15">
        <v>14</v>
      </c>
      <c r="B17" s="15" t="s">
        <v>89</v>
      </c>
      <c r="C17" s="16" t="s">
        <v>115</v>
      </c>
      <c r="D17" s="15" t="s">
        <v>116</v>
      </c>
      <c r="E17" s="15">
        <v>30</v>
      </c>
      <c r="F17" s="17">
        <v>2727</v>
      </c>
      <c r="G17" s="18">
        <v>1129.8</v>
      </c>
      <c r="H17" s="18">
        <v>718.49</v>
      </c>
      <c r="I17" s="18">
        <v>7175.31</v>
      </c>
      <c r="J17" s="18">
        <f t="shared" si="0"/>
        <v>1038.11327433628</v>
      </c>
      <c r="K17" s="18">
        <f>VLOOKUP(D17,'[1]8月'!$B$1:$G$65536,6,FALSE)</f>
        <v>545.4</v>
      </c>
      <c r="L17" s="18">
        <f t="shared" si="1"/>
        <v>8530.88672566372</v>
      </c>
      <c r="M17" s="18">
        <f t="shared" si="2"/>
        <v>106.353</v>
      </c>
      <c r="N17" s="18">
        <f t="shared" si="3"/>
        <v>213.272168141593</v>
      </c>
      <c r="O17" s="18">
        <f t="shared" si="4"/>
        <v>127.963300884956</v>
      </c>
      <c r="P17" s="18">
        <f t="shared" si="5"/>
        <v>170.617734513274</v>
      </c>
      <c r="Q17" s="18"/>
      <c r="R17" s="26">
        <v>7912.68</v>
      </c>
      <c r="S17" s="15"/>
    </row>
    <row r="18" s="1" customFormat="1" ht="13.5" outlineLevel="2" spans="1:19">
      <c r="A18" s="15">
        <v>15</v>
      </c>
      <c r="B18" s="15" t="s">
        <v>89</v>
      </c>
      <c r="C18" s="16" t="s">
        <v>117</v>
      </c>
      <c r="D18" s="15" t="s">
        <v>118</v>
      </c>
      <c r="E18" s="15">
        <v>30</v>
      </c>
      <c r="F18" s="17">
        <v>3374</v>
      </c>
      <c r="G18" s="18">
        <v>1397.85</v>
      </c>
      <c r="H18" s="18">
        <v>724.83</v>
      </c>
      <c r="I18" s="18">
        <v>7498.75</v>
      </c>
      <c r="J18" s="18">
        <f t="shared" si="0"/>
        <v>1106.89017699115</v>
      </c>
      <c r="K18" s="18">
        <f>VLOOKUP(D18,'[1]8月'!$B$1:$G$65536,6,FALSE)</f>
        <v>674.8</v>
      </c>
      <c r="L18" s="18">
        <f t="shared" si="1"/>
        <v>9189.33982300885</v>
      </c>
      <c r="M18" s="18">
        <f t="shared" si="2"/>
        <v>131.586</v>
      </c>
      <c r="N18" s="18">
        <f t="shared" si="3"/>
        <v>229.733495575221</v>
      </c>
      <c r="O18" s="18">
        <f t="shared" si="4"/>
        <v>137.840097345133</v>
      </c>
      <c r="P18" s="18">
        <f t="shared" si="5"/>
        <v>183.786796460177</v>
      </c>
      <c r="Q18" s="18"/>
      <c r="R18" s="26">
        <v>8506.39</v>
      </c>
      <c r="S18" s="15"/>
    </row>
    <row r="19" s="2" customFormat="1" ht="13.5" hidden="1" outlineLevel="1" spans="1:19">
      <c r="A19" s="19"/>
      <c r="B19" s="19" t="s">
        <v>119</v>
      </c>
      <c r="C19" s="20"/>
      <c r="D19" s="19"/>
      <c r="E19" s="19"/>
      <c r="F19" s="21">
        <f t="shared" ref="F19:R19" si="6">SUBTOTAL(9,F4:F18)</f>
        <v>45353</v>
      </c>
      <c r="G19" s="21">
        <f t="shared" si="6"/>
        <v>18789.75</v>
      </c>
      <c r="H19" s="21">
        <f t="shared" si="6"/>
        <v>10048.46</v>
      </c>
      <c r="I19" s="21">
        <f t="shared" si="6"/>
        <v>104846.94</v>
      </c>
      <c r="J19" s="21">
        <f t="shared" si="6"/>
        <v>15379.7075221239</v>
      </c>
      <c r="K19" s="21">
        <f t="shared" si="6"/>
        <v>9070.6</v>
      </c>
      <c r="L19" s="21">
        <f t="shared" si="6"/>
        <v>127376.042477876</v>
      </c>
      <c r="M19" s="21">
        <f t="shared" si="6"/>
        <v>1768.767</v>
      </c>
      <c r="N19" s="21">
        <f t="shared" si="6"/>
        <v>3184.4010619469</v>
      </c>
      <c r="O19" s="21">
        <f t="shared" si="6"/>
        <v>1910.64063716814</v>
      </c>
      <c r="P19" s="21">
        <f t="shared" si="6"/>
        <v>2547.52084955752</v>
      </c>
      <c r="Q19" s="21">
        <f t="shared" si="6"/>
        <v>0</v>
      </c>
      <c r="R19" s="21">
        <f t="shared" si="6"/>
        <v>117964.71</v>
      </c>
      <c r="S19" s="19"/>
    </row>
    <row r="20" s="1" customFormat="1" ht="13.5" outlineLevel="2" spans="1:19">
      <c r="A20" s="15">
        <v>16</v>
      </c>
      <c r="B20" s="15" t="s">
        <v>120</v>
      </c>
      <c r="C20" s="16" t="s">
        <v>121</v>
      </c>
      <c r="D20" s="15" t="s">
        <v>122</v>
      </c>
      <c r="E20" s="15">
        <v>30</v>
      </c>
      <c r="F20" s="17">
        <v>3387</v>
      </c>
      <c r="G20" s="18">
        <v>1403.23</v>
      </c>
      <c r="H20" s="18">
        <v>760.93</v>
      </c>
      <c r="I20" s="18">
        <v>7752.28</v>
      </c>
      <c r="J20" s="18">
        <f t="shared" ref="J20:J28" si="7">(G20+H20+I20)/1.13*0.13</f>
        <v>1140.82938053097</v>
      </c>
      <c r="K20" s="18">
        <f>VLOOKUP(D20,'[1]8月'!$B$1:$G$65536,6,FALSE)</f>
        <v>677.4</v>
      </c>
      <c r="L20" s="18">
        <f t="shared" ref="L20:L28" si="8">(G20+H20+I20)-J20+(K20)</f>
        <v>9453.01061946903</v>
      </c>
      <c r="M20" s="18">
        <f t="shared" ref="M20:M28" si="9">(F20)*0.039</f>
        <v>132.093</v>
      </c>
      <c r="N20" s="18">
        <f t="shared" ref="N20:N28" si="10">L20*0.025</f>
        <v>236.325265486726</v>
      </c>
      <c r="O20" s="18">
        <f t="shared" ref="O20:O28" si="11">L20*0.015</f>
        <v>141.795159292035</v>
      </c>
      <c r="P20" s="18">
        <f t="shared" ref="P20:P28" si="12">L20*0.02</f>
        <v>189.06021238938</v>
      </c>
      <c r="Q20" s="18"/>
      <c r="R20" s="26">
        <v>8753.74</v>
      </c>
      <c r="S20" s="15"/>
    </row>
    <row r="21" s="1" customFormat="1" ht="13.5" outlineLevel="2" spans="1:19">
      <c r="A21" s="15">
        <v>17</v>
      </c>
      <c r="B21" s="15" t="s">
        <v>120</v>
      </c>
      <c r="C21" s="16" t="s">
        <v>123</v>
      </c>
      <c r="D21" s="15" t="s">
        <v>124</v>
      </c>
      <c r="E21" s="15">
        <v>30</v>
      </c>
      <c r="F21" s="17">
        <v>3944</v>
      </c>
      <c r="G21" s="18">
        <v>1634</v>
      </c>
      <c r="H21" s="18">
        <v>943.39</v>
      </c>
      <c r="I21" s="18">
        <v>9985.94</v>
      </c>
      <c r="J21" s="18">
        <f t="shared" si="7"/>
        <v>1445.33884955752</v>
      </c>
      <c r="K21" s="18">
        <f>VLOOKUP(D21,'[1]8月'!$B$1:$G$65536,6,FALSE)</f>
        <v>788.8</v>
      </c>
      <c r="L21" s="18">
        <f t="shared" si="8"/>
        <v>11906.7911504425</v>
      </c>
      <c r="M21" s="18">
        <f t="shared" si="9"/>
        <v>153.816</v>
      </c>
      <c r="N21" s="18">
        <f t="shared" si="10"/>
        <v>297.669778761062</v>
      </c>
      <c r="O21" s="18">
        <f t="shared" si="11"/>
        <v>178.601867256637</v>
      </c>
      <c r="P21" s="18">
        <f t="shared" si="12"/>
        <v>238.13582300885</v>
      </c>
      <c r="Q21" s="18"/>
      <c r="R21" s="26">
        <v>11038.57</v>
      </c>
      <c r="S21" s="15"/>
    </row>
    <row r="22" s="1" customFormat="1" ht="13.5" outlineLevel="2" spans="1:19">
      <c r="A22" s="15">
        <v>18</v>
      </c>
      <c r="B22" s="15" t="s">
        <v>120</v>
      </c>
      <c r="C22" s="16" t="s">
        <v>125</v>
      </c>
      <c r="D22" s="15" t="s">
        <v>126</v>
      </c>
      <c r="E22" s="15">
        <v>30</v>
      </c>
      <c r="F22" s="17">
        <v>3372</v>
      </c>
      <c r="G22" s="18">
        <v>1397.02</v>
      </c>
      <c r="H22" s="18">
        <v>672.03</v>
      </c>
      <c r="I22" s="18">
        <v>7390.33</v>
      </c>
      <c r="J22" s="18">
        <f t="shared" si="7"/>
        <v>1088.24725663717</v>
      </c>
      <c r="K22" s="18">
        <f>VLOOKUP(D22,'[1]8月'!$B$1:$G$65536,6,FALSE)</f>
        <v>674.4</v>
      </c>
      <c r="L22" s="18">
        <f t="shared" si="8"/>
        <v>9045.53274336283</v>
      </c>
      <c r="M22" s="18">
        <f t="shared" si="9"/>
        <v>131.508</v>
      </c>
      <c r="N22" s="18">
        <f t="shared" si="10"/>
        <v>226.138318584071</v>
      </c>
      <c r="O22" s="18">
        <f t="shared" si="11"/>
        <v>135.682991150442</v>
      </c>
      <c r="P22" s="18">
        <f t="shared" si="12"/>
        <v>180.910654867257</v>
      </c>
      <c r="Q22" s="18"/>
      <c r="R22" s="26">
        <v>8371.29</v>
      </c>
      <c r="S22" s="15"/>
    </row>
    <row r="23" s="1" customFormat="1" ht="13.5" outlineLevel="2" spans="1:19">
      <c r="A23" s="15">
        <v>19</v>
      </c>
      <c r="B23" s="15" t="s">
        <v>120</v>
      </c>
      <c r="C23" s="16" t="s">
        <v>127</v>
      </c>
      <c r="D23" s="15" t="s">
        <v>128</v>
      </c>
      <c r="E23" s="15">
        <v>30</v>
      </c>
      <c r="F23" s="17">
        <v>3361</v>
      </c>
      <c r="G23" s="18">
        <v>1392.46</v>
      </c>
      <c r="H23" s="18">
        <v>713.47</v>
      </c>
      <c r="I23" s="18">
        <v>7607.41</v>
      </c>
      <c r="J23" s="18">
        <f t="shared" si="7"/>
        <v>1117.46389380531</v>
      </c>
      <c r="K23" s="18">
        <f>VLOOKUP(D23,'[1]8月'!$B$1:$G$65536,6,FALSE)</f>
        <v>672.2</v>
      </c>
      <c r="L23" s="18">
        <f t="shared" si="8"/>
        <v>9268.07610619469</v>
      </c>
      <c r="M23" s="18">
        <f t="shared" si="9"/>
        <v>131.079</v>
      </c>
      <c r="N23" s="18">
        <f t="shared" si="10"/>
        <v>231.701902654867</v>
      </c>
      <c r="O23" s="18">
        <f t="shared" si="11"/>
        <v>139.02114159292</v>
      </c>
      <c r="P23" s="18">
        <f t="shared" si="12"/>
        <v>185.361522123894</v>
      </c>
      <c r="Q23" s="18"/>
      <c r="R23" s="26">
        <v>8580.91</v>
      </c>
      <c r="S23" s="15"/>
    </row>
    <row r="24" s="1" customFormat="1" ht="13.5" outlineLevel="2" spans="1:19">
      <c r="A24" s="15">
        <v>20</v>
      </c>
      <c r="B24" s="15" t="s">
        <v>120</v>
      </c>
      <c r="C24" s="16" t="s">
        <v>129</v>
      </c>
      <c r="D24" s="15" t="s">
        <v>130</v>
      </c>
      <c r="E24" s="15">
        <v>30</v>
      </c>
      <c r="F24" s="17">
        <v>3266</v>
      </c>
      <c r="G24" s="18">
        <v>1353.1</v>
      </c>
      <c r="H24" s="18">
        <v>746.9</v>
      </c>
      <c r="I24" s="18">
        <v>7736.91</v>
      </c>
      <c r="J24" s="18">
        <f t="shared" si="7"/>
        <v>1131.67991150443</v>
      </c>
      <c r="K24" s="18">
        <f>VLOOKUP(D24,'[1]8月'!$B$1:$G$65536,6,FALSE)</f>
        <v>653.2</v>
      </c>
      <c r="L24" s="18">
        <f t="shared" si="8"/>
        <v>9358.43008849558</v>
      </c>
      <c r="M24" s="18">
        <f t="shared" si="9"/>
        <v>127.374</v>
      </c>
      <c r="N24" s="18">
        <f t="shared" si="10"/>
        <v>233.960752212389</v>
      </c>
      <c r="O24" s="18">
        <f t="shared" si="11"/>
        <v>140.376451327434</v>
      </c>
      <c r="P24" s="18">
        <f t="shared" si="12"/>
        <v>187.168601769912</v>
      </c>
      <c r="Q24" s="18"/>
      <c r="R24" s="26">
        <v>8669.55</v>
      </c>
      <c r="S24" s="15"/>
    </row>
    <row r="25" s="1" customFormat="1" ht="13.5" outlineLevel="2" spans="1:19">
      <c r="A25" s="15">
        <v>21</v>
      </c>
      <c r="B25" s="15" t="s">
        <v>120</v>
      </c>
      <c r="C25" s="16" t="s">
        <v>131</v>
      </c>
      <c r="D25" s="15" t="s">
        <v>132</v>
      </c>
      <c r="E25" s="15">
        <v>30</v>
      </c>
      <c r="F25" s="17">
        <v>2860</v>
      </c>
      <c r="G25" s="18">
        <v>1184.9</v>
      </c>
      <c r="H25" s="18">
        <v>590.49</v>
      </c>
      <c r="I25" s="18">
        <v>5919.02</v>
      </c>
      <c r="J25" s="18">
        <f t="shared" si="7"/>
        <v>885.197610619469</v>
      </c>
      <c r="K25" s="18"/>
      <c r="L25" s="18">
        <f t="shared" si="8"/>
        <v>6809.21238938053</v>
      </c>
      <c r="M25" s="18">
        <f t="shared" si="9"/>
        <v>111.54</v>
      </c>
      <c r="N25" s="18">
        <f t="shared" si="10"/>
        <v>170.230309734513</v>
      </c>
      <c r="O25" s="18">
        <f t="shared" si="11"/>
        <v>102.138185840708</v>
      </c>
      <c r="P25" s="18">
        <f t="shared" si="12"/>
        <v>136.184247787611</v>
      </c>
      <c r="Q25" s="18"/>
      <c r="R25" s="26">
        <v>6289.12</v>
      </c>
      <c r="S25" s="15"/>
    </row>
    <row r="26" s="1" customFormat="1" ht="13.5" outlineLevel="2" spans="1:19">
      <c r="A26" s="15">
        <v>22</v>
      </c>
      <c r="B26" s="15" t="s">
        <v>120</v>
      </c>
      <c r="C26" s="16" t="s">
        <v>133</v>
      </c>
      <c r="D26" s="15" t="s">
        <v>134</v>
      </c>
      <c r="E26" s="15">
        <v>30</v>
      </c>
      <c r="F26" s="17">
        <v>3248</v>
      </c>
      <c r="G26" s="18">
        <v>1345.65</v>
      </c>
      <c r="H26" s="18">
        <v>645.64</v>
      </c>
      <c r="I26" s="18">
        <v>7260.02</v>
      </c>
      <c r="J26" s="18">
        <f t="shared" si="7"/>
        <v>1064.31</v>
      </c>
      <c r="K26" s="18">
        <f>VLOOKUP(D26,'[1]8月'!$B$1:$G$65536,6,FALSE)</f>
        <v>649.6</v>
      </c>
      <c r="L26" s="18">
        <f t="shared" si="8"/>
        <v>8836.6</v>
      </c>
      <c r="M26" s="18">
        <f t="shared" si="9"/>
        <v>126.672</v>
      </c>
      <c r="N26" s="18">
        <f t="shared" si="10"/>
        <v>220.915</v>
      </c>
      <c r="O26" s="18">
        <f t="shared" si="11"/>
        <v>132.549</v>
      </c>
      <c r="P26" s="18">
        <f t="shared" si="12"/>
        <v>176.732</v>
      </c>
      <c r="Q26" s="18"/>
      <c r="R26" s="26">
        <v>8179.73</v>
      </c>
      <c r="S26" s="15"/>
    </row>
    <row r="27" s="1" customFormat="1" ht="13.5" outlineLevel="2" spans="1:19">
      <c r="A27" s="15">
        <v>23</v>
      </c>
      <c r="B27" s="15" t="s">
        <v>120</v>
      </c>
      <c r="C27" s="16" t="s">
        <v>135</v>
      </c>
      <c r="D27" s="15" t="s">
        <v>136</v>
      </c>
      <c r="E27" s="15">
        <v>30</v>
      </c>
      <c r="F27" s="17">
        <v>3468</v>
      </c>
      <c r="G27" s="18">
        <v>1436.79</v>
      </c>
      <c r="H27" s="18">
        <v>808.05</v>
      </c>
      <c r="I27" s="18">
        <v>7980.66</v>
      </c>
      <c r="J27" s="18">
        <f t="shared" si="7"/>
        <v>1176.38495575221</v>
      </c>
      <c r="K27" s="18">
        <f>VLOOKUP(D27,'[1]8月'!$B$1:$G$65536,6,FALSE)</f>
        <v>693.6</v>
      </c>
      <c r="L27" s="18">
        <f t="shared" si="8"/>
        <v>9742.71504424779</v>
      </c>
      <c r="M27" s="18">
        <f t="shared" si="9"/>
        <v>135.252</v>
      </c>
      <c r="N27" s="18">
        <f t="shared" si="10"/>
        <v>243.567876106195</v>
      </c>
      <c r="O27" s="18">
        <f t="shared" si="11"/>
        <v>146.140725663717</v>
      </c>
      <c r="P27" s="18">
        <f t="shared" si="12"/>
        <v>194.854300884956</v>
      </c>
      <c r="Q27" s="18"/>
      <c r="R27" s="26">
        <v>9022.9</v>
      </c>
      <c r="S27" s="15"/>
    </row>
    <row r="28" s="1" customFormat="1" ht="13.5" outlineLevel="2" spans="1:19">
      <c r="A28" s="15">
        <v>24</v>
      </c>
      <c r="B28" s="15" t="s">
        <v>120</v>
      </c>
      <c r="C28" s="16" t="s">
        <v>137</v>
      </c>
      <c r="D28" s="15" t="s">
        <v>138</v>
      </c>
      <c r="E28" s="15">
        <v>30</v>
      </c>
      <c r="F28" s="17">
        <v>3353</v>
      </c>
      <c r="G28" s="18">
        <v>1389.15</v>
      </c>
      <c r="H28" s="18">
        <v>740.88</v>
      </c>
      <c r="I28" s="18">
        <v>7792.14</v>
      </c>
      <c r="J28" s="18">
        <f t="shared" si="7"/>
        <v>1141.4885840708</v>
      </c>
      <c r="K28" s="18">
        <f>VLOOKUP(D28,'[1]8月'!$B$1:$G$65536,6,FALSE)</f>
        <v>670.6</v>
      </c>
      <c r="L28" s="18">
        <f t="shared" si="8"/>
        <v>9451.2814159292</v>
      </c>
      <c r="M28" s="18">
        <f t="shared" si="9"/>
        <v>130.767</v>
      </c>
      <c r="N28" s="18">
        <f t="shared" si="10"/>
        <v>236.28203539823</v>
      </c>
      <c r="O28" s="18">
        <f t="shared" si="11"/>
        <v>141.769221238938</v>
      </c>
      <c r="P28" s="18">
        <f t="shared" si="12"/>
        <v>189.025628318584</v>
      </c>
      <c r="Q28" s="18"/>
      <c r="R28" s="26">
        <v>8753.44</v>
      </c>
      <c r="S28" s="15"/>
    </row>
    <row r="29" s="2" customFormat="1" ht="13.5" hidden="1" outlineLevel="1" spans="1:19">
      <c r="A29" s="19"/>
      <c r="B29" s="19" t="s">
        <v>139</v>
      </c>
      <c r="C29" s="20"/>
      <c r="D29" s="19"/>
      <c r="E29" s="19"/>
      <c r="F29" s="21">
        <f t="shared" ref="F29:R29" si="13">SUBTOTAL(9,F20:F28)</f>
        <v>30259</v>
      </c>
      <c r="G29" s="21">
        <f t="shared" si="13"/>
        <v>12536.3</v>
      </c>
      <c r="H29" s="21">
        <f t="shared" si="13"/>
        <v>6621.78</v>
      </c>
      <c r="I29" s="21">
        <f t="shared" si="13"/>
        <v>69424.71</v>
      </c>
      <c r="J29" s="21">
        <f t="shared" si="13"/>
        <v>10190.9404424779</v>
      </c>
      <c r="K29" s="21">
        <f t="shared" si="13"/>
        <v>5479.8</v>
      </c>
      <c r="L29" s="21">
        <f t="shared" si="13"/>
        <v>83871.6495575222</v>
      </c>
      <c r="M29" s="21">
        <f t="shared" si="13"/>
        <v>1180.101</v>
      </c>
      <c r="N29" s="21">
        <f t="shared" si="13"/>
        <v>2096.79123893805</v>
      </c>
      <c r="O29" s="21">
        <f t="shared" si="13"/>
        <v>1258.07474336283</v>
      </c>
      <c r="P29" s="21">
        <f t="shared" si="13"/>
        <v>1677.43299115044</v>
      </c>
      <c r="Q29" s="21">
        <f t="shared" si="13"/>
        <v>0</v>
      </c>
      <c r="R29" s="21">
        <f t="shared" si="13"/>
        <v>77659.25</v>
      </c>
      <c r="S29" s="19"/>
    </row>
    <row r="30" s="1" customFormat="1" ht="13.5" outlineLevel="2" spans="1:19">
      <c r="A30" s="15">
        <v>25</v>
      </c>
      <c r="B30" s="15" t="s">
        <v>140</v>
      </c>
      <c r="C30" s="16" t="s">
        <v>141</v>
      </c>
      <c r="D30" s="15" t="s">
        <v>142</v>
      </c>
      <c r="E30" s="15">
        <v>30</v>
      </c>
      <c r="F30" s="17">
        <v>2931</v>
      </c>
      <c r="G30" s="18">
        <v>1214.31</v>
      </c>
      <c r="H30" s="18">
        <v>686.73</v>
      </c>
      <c r="I30" s="18">
        <v>6646.43</v>
      </c>
      <c r="J30" s="18">
        <f t="shared" ref="J30:J52" si="14">(G30+H30+I30)/1.13*0.13</f>
        <v>983.337256637168</v>
      </c>
      <c r="K30" s="18">
        <f>VLOOKUP(D30,'[1]8月'!$B$1:$G$65536,6,FALSE)</f>
        <v>586.2</v>
      </c>
      <c r="L30" s="18">
        <f t="shared" ref="L30:L52" si="15">(G30+H30+I30)-J30+(K30)</f>
        <v>8150.33274336283</v>
      </c>
      <c r="M30" s="18">
        <f t="shared" ref="M30:M52" si="16">(F30)*0.039</f>
        <v>114.309</v>
      </c>
      <c r="N30" s="18">
        <f t="shared" ref="N30:N52" si="17">L30*0.025</f>
        <v>203.758318584071</v>
      </c>
      <c r="O30" s="18">
        <f t="shared" ref="O30:O52" si="18">L30*0.015</f>
        <v>122.254991150442</v>
      </c>
      <c r="P30" s="18">
        <f t="shared" ref="P30:P52" si="19">L30*0.02</f>
        <v>163.006654867257</v>
      </c>
      <c r="Q30" s="18"/>
      <c r="R30" s="26">
        <v>7547</v>
      </c>
      <c r="S30" s="15"/>
    </row>
    <row r="31" s="1" customFormat="1" ht="13.5" outlineLevel="2" spans="1:19">
      <c r="A31" s="15">
        <v>26</v>
      </c>
      <c r="B31" s="15" t="s">
        <v>140</v>
      </c>
      <c r="C31" s="16" t="s">
        <v>143</v>
      </c>
      <c r="D31" s="15" t="s">
        <v>144</v>
      </c>
      <c r="E31" s="15">
        <v>30</v>
      </c>
      <c r="F31" s="17">
        <v>3320</v>
      </c>
      <c r="G31" s="18">
        <v>1375.48</v>
      </c>
      <c r="H31" s="18">
        <v>684.4</v>
      </c>
      <c r="I31" s="18">
        <v>7175.43</v>
      </c>
      <c r="J31" s="18">
        <f t="shared" si="14"/>
        <v>1062.4692920354</v>
      </c>
      <c r="K31" s="18">
        <f>VLOOKUP(D31,'[1]8月'!$B$1:$G$65536,6,FALSE)</f>
        <v>664</v>
      </c>
      <c r="L31" s="18">
        <f t="shared" si="15"/>
        <v>8836.8407079646</v>
      </c>
      <c r="M31" s="18">
        <f t="shared" si="16"/>
        <v>129.48</v>
      </c>
      <c r="N31" s="18">
        <f t="shared" si="17"/>
        <v>220.921017699115</v>
      </c>
      <c r="O31" s="18">
        <f t="shared" si="18"/>
        <v>132.552610619469</v>
      </c>
      <c r="P31" s="18">
        <f t="shared" si="19"/>
        <v>176.736814159292</v>
      </c>
      <c r="Q31" s="18"/>
      <c r="R31" s="26">
        <v>8177.15</v>
      </c>
      <c r="S31" s="15"/>
    </row>
    <row r="32" s="1" customFormat="1" ht="13.5" outlineLevel="2" spans="1:19">
      <c r="A32" s="15">
        <v>27</v>
      </c>
      <c r="B32" s="15" t="s">
        <v>140</v>
      </c>
      <c r="C32" s="16" t="s">
        <v>145</v>
      </c>
      <c r="D32" s="15" t="s">
        <v>146</v>
      </c>
      <c r="E32" s="15">
        <v>30</v>
      </c>
      <c r="F32" s="17">
        <v>2989</v>
      </c>
      <c r="G32" s="18">
        <v>1238.34</v>
      </c>
      <c r="H32" s="18">
        <v>685.4</v>
      </c>
      <c r="I32" s="18">
        <v>6767.7</v>
      </c>
      <c r="J32" s="18">
        <f t="shared" si="14"/>
        <v>999.90017699115</v>
      </c>
      <c r="K32" s="18">
        <f>VLOOKUP(D32,'[1]8月'!$B$1:$G$65536,6,FALSE)</f>
        <v>597.8</v>
      </c>
      <c r="L32" s="18">
        <f t="shared" si="15"/>
        <v>8289.33982300885</v>
      </c>
      <c r="M32" s="18">
        <f t="shared" si="16"/>
        <v>116.571</v>
      </c>
      <c r="N32" s="18">
        <f t="shared" si="17"/>
        <v>207.233495575221</v>
      </c>
      <c r="O32" s="18">
        <f t="shared" si="18"/>
        <v>124.340097345133</v>
      </c>
      <c r="P32" s="18">
        <f t="shared" si="19"/>
        <v>165.786796460177</v>
      </c>
      <c r="Q32" s="18"/>
      <c r="R32" s="26">
        <v>7675.41</v>
      </c>
      <c r="S32" s="15"/>
    </row>
    <row r="33" s="1" customFormat="1" ht="13.5" outlineLevel="2" spans="1:19">
      <c r="A33" s="15">
        <v>28</v>
      </c>
      <c r="B33" s="15" t="s">
        <v>140</v>
      </c>
      <c r="C33" s="16" t="s">
        <v>147</v>
      </c>
      <c r="D33" s="15" t="s">
        <v>148</v>
      </c>
      <c r="E33" s="15">
        <v>30</v>
      </c>
      <c r="F33" s="17">
        <v>3154</v>
      </c>
      <c r="G33" s="18">
        <v>1306.7</v>
      </c>
      <c r="H33" s="18">
        <v>733.53</v>
      </c>
      <c r="I33" s="18">
        <v>7092.36</v>
      </c>
      <c r="J33" s="18">
        <f t="shared" si="14"/>
        <v>1050.65194690266</v>
      </c>
      <c r="K33" s="18">
        <f>VLOOKUP(D33,'[1]8月'!$B$1:$G$65536,6,FALSE)</f>
        <v>630.8</v>
      </c>
      <c r="L33" s="18">
        <f t="shared" si="15"/>
        <v>8712.73805309734</v>
      </c>
      <c r="M33" s="18">
        <f t="shared" si="16"/>
        <v>123.006</v>
      </c>
      <c r="N33" s="18">
        <f t="shared" si="17"/>
        <v>217.818451327434</v>
      </c>
      <c r="O33" s="18">
        <f t="shared" si="18"/>
        <v>130.69107079646</v>
      </c>
      <c r="P33" s="18">
        <f t="shared" si="19"/>
        <v>174.254761061947</v>
      </c>
      <c r="Q33" s="18"/>
      <c r="R33" s="26">
        <v>8066.97</v>
      </c>
      <c r="S33" s="15"/>
    </row>
    <row r="34" s="1" customFormat="1" ht="13.5" outlineLevel="2" spans="1:19">
      <c r="A34" s="15">
        <v>29</v>
      </c>
      <c r="B34" s="15" t="s">
        <v>140</v>
      </c>
      <c r="C34" s="16" t="s">
        <v>149</v>
      </c>
      <c r="D34" s="15" t="s">
        <v>150</v>
      </c>
      <c r="E34" s="15">
        <v>30</v>
      </c>
      <c r="F34" s="17">
        <v>2982</v>
      </c>
      <c r="G34" s="18">
        <v>1235.44</v>
      </c>
      <c r="H34" s="18">
        <v>739.2</v>
      </c>
      <c r="I34" s="18">
        <v>7237.73</v>
      </c>
      <c r="J34" s="18">
        <f t="shared" si="14"/>
        <v>1059.83017699115</v>
      </c>
      <c r="K34" s="18"/>
      <c r="L34" s="18">
        <f t="shared" si="15"/>
        <v>8152.53982300885</v>
      </c>
      <c r="M34" s="18">
        <f t="shared" si="16"/>
        <v>116.298</v>
      </c>
      <c r="N34" s="18">
        <f t="shared" si="17"/>
        <v>203.813495575221</v>
      </c>
      <c r="O34" s="18">
        <f t="shared" si="18"/>
        <v>122.288097345133</v>
      </c>
      <c r="P34" s="18">
        <f t="shared" si="19"/>
        <v>163.050796460177</v>
      </c>
      <c r="Q34" s="18"/>
      <c r="R34" s="26">
        <v>7547.09</v>
      </c>
      <c r="S34" s="15"/>
    </row>
    <row r="35" s="1" customFormat="1" ht="13.5" outlineLevel="2" spans="1:19">
      <c r="A35" s="15">
        <v>30</v>
      </c>
      <c r="B35" s="15" t="s">
        <v>140</v>
      </c>
      <c r="C35" s="16" t="s">
        <v>151</v>
      </c>
      <c r="D35" s="15" t="s">
        <v>152</v>
      </c>
      <c r="E35" s="15">
        <v>30</v>
      </c>
      <c r="F35" s="17">
        <v>2993</v>
      </c>
      <c r="G35" s="18">
        <v>1240</v>
      </c>
      <c r="H35" s="18">
        <v>823.09</v>
      </c>
      <c r="I35" s="18">
        <v>7066.16</v>
      </c>
      <c r="J35" s="18">
        <f t="shared" si="14"/>
        <v>1050.26769911504</v>
      </c>
      <c r="K35" s="18">
        <f>VLOOKUP(D35,'[1]8月'!$B$1:$G$65536,6,FALSE)</f>
        <v>598.6</v>
      </c>
      <c r="L35" s="18">
        <f t="shared" si="15"/>
        <v>8677.58230088496</v>
      </c>
      <c r="M35" s="18">
        <f t="shared" si="16"/>
        <v>116.727</v>
      </c>
      <c r="N35" s="18">
        <f t="shared" si="17"/>
        <v>216.939557522124</v>
      </c>
      <c r="O35" s="18">
        <f t="shared" si="18"/>
        <v>130.163734513274</v>
      </c>
      <c r="P35" s="18">
        <f t="shared" si="19"/>
        <v>173.551646017699</v>
      </c>
      <c r="Q35" s="18"/>
      <c r="R35" s="26">
        <v>8040.2</v>
      </c>
      <c r="S35" s="15"/>
    </row>
    <row r="36" s="1" customFormat="1" ht="13.5" outlineLevel="2" spans="1:19">
      <c r="A36" s="15">
        <v>31</v>
      </c>
      <c r="B36" s="15" t="s">
        <v>140</v>
      </c>
      <c r="C36" s="16" t="s">
        <v>153</v>
      </c>
      <c r="D36" s="15" t="s">
        <v>154</v>
      </c>
      <c r="E36" s="15">
        <v>30</v>
      </c>
      <c r="F36" s="17">
        <v>3133</v>
      </c>
      <c r="G36" s="18">
        <v>1298</v>
      </c>
      <c r="H36" s="18">
        <v>678.38</v>
      </c>
      <c r="I36" s="18">
        <v>6556.36</v>
      </c>
      <c r="J36" s="18">
        <f t="shared" si="14"/>
        <v>981.642654867257</v>
      </c>
      <c r="K36" s="18">
        <f>VLOOKUP(D36,'[1]8月'!$B$1:$G$65536,6,FALSE)</f>
        <v>626.6</v>
      </c>
      <c r="L36" s="18">
        <f t="shared" si="15"/>
        <v>8177.69734513274</v>
      </c>
      <c r="M36" s="18">
        <f t="shared" si="16"/>
        <v>122.187</v>
      </c>
      <c r="N36" s="18">
        <f t="shared" si="17"/>
        <v>204.442433628319</v>
      </c>
      <c r="O36" s="18">
        <f t="shared" si="18"/>
        <v>122.665460176991</v>
      </c>
      <c r="P36" s="18">
        <f t="shared" si="19"/>
        <v>163.553946902655</v>
      </c>
      <c r="Q36" s="18"/>
      <c r="R36" s="26">
        <v>7564.85</v>
      </c>
      <c r="S36" s="15"/>
    </row>
    <row r="37" s="1" customFormat="1" ht="13.5" outlineLevel="2" spans="1:19">
      <c r="A37" s="15">
        <v>32</v>
      </c>
      <c r="B37" s="15" t="s">
        <v>140</v>
      </c>
      <c r="C37" s="16" t="s">
        <v>155</v>
      </c>
      <c r="D37" s="15" t="s">
        <v>156</v>
      </c>
      <c r="E37" s="15">
        <v>30</v>
      </c>
      <c r="F37" s="17">
        <v>3269</v>
      </c>
      <c r="G37" s="18">
        <v>1354.35</v>
      </c>
      <c r="H37" s="18">
        <v>660.68</v>
      </c>
      <c r="I37" s="18">
        <v>6117.54</v>
      </c>
      <c r="J37" s="18">
        <f t="shared" si="14"/>
        <v>935.605398230089</v>
      </c>
      <c r="K37" s="18">
        <f>VLOOKUP(D37,'[1]8月'!$B$1:$G$65536,6,FALSE)</f>
        <v>653.8</v>
      </c>
      <c r="L37" s="18">
        <f t="shared" si="15"/>
        <v>7850.76460176991</v>
      </c>
      <c r="M37" s="18">
        <f t="shared" si="16"/>
        <v>127.491</v>
      </c>
      <c r="N37" s="18">
        <f t="shared" si="17"/>
        <v>196.269115044248</v>
      </c>
      <c r="O37" s="18">
        <f t="shared" si="18"/>
        <v>117.761469026549</v>
      </c>
      <c r="P37" s="18">
        <f t="shared" si="19"/>
        <v>157.015292035398</v>
      </c>
      <c r="Q37" s="18"/>
      <c r="R37" s="26">
        <v>7252.23</v>
      </c>
      <c r="S37" s="15"/>
    </row>
    <row r="38" s="1" customFormat="1" ht="13.5" outlineLevel="2" spans="1:19">
      <c r="A38" s="15">
        <v>33</v>
      </c>
      <c r="B38" s="15" t="s">
        <v>140</v>
      </c>
      <c r="C38" s="16" t="s">
        <v>157</v>
      </c>
      <c r="D38" s="15" t="s">
        <v>158</v>
      </c>
      <c r="E38" s="15">
        <v>30</v>
      </c>
      <c r="F38" s="17">
        <v>2772</v>
      </c>
      <c r="G38" s="18">
        <v>1148.44</v>
      </c>
      <c r="H38" s="18">
        <v>665.02</v>
      </c>
      <c r="I38" s="18">
        <v>6572.54</v>
      </c>
      <c r="J38" s="18">
        <f t="shared" si="14"/>
        <v>964.761061946903</v>
      </c>
      <c r="K38" s="18">
        <f>VLOOKUP(D38,'[1]8月'!$B$1:$G$65536,6,FALSE)</f>
        <v>554.4</v>
      </c>
      <c r="L38" s="18">
        <f t="shared" si="15"/>
        <v>7975.6389380531</v>
      </c>
      <c r="M38" s="18">
        <f t="shared" si="16"/>
        <v>108.108</v>
      </c>
      <c r="N38" s="18">
        <f t="shared" si="17"/>
        <v>199.390973451327</v>
      </c>
      <c r="O38" s="18">
        <f t="shared" si="18"/>
        <v>119.634584070796</v>
      </c>
      <c r="P38" s="18">
        <f t="shared" si="19"/>
        <v>159.512778761062</v>
      </c>
      <c r="Q38" s="18"/>
      <c r="R38" s="26">
        <v>7388.99</v>
      </c>
      <c r="S38" s="15"/>
    </row>
    <row r="39" s="1" customFormat="1" ht="13.5" outlineLevel="2" spans="1:19">
      <c r="A39" s="15">
        <v>34</v>
      </c>
      <c r="B39" s="15" t="s">
        <v>140</v>
      </c>
      <c r="C39" s="16" t="s">
        <v>159</v>
      </c>
      <c r="D39" s="15" t="s">
        <v>160</v>
      </c>
      <c r="E39" s="15">
        <v>30</v>
      </c>
      <c r="F39" s="17">
        <v>3304</v>
      </c>
      <c r="G39" s="18">
        <v>1368.85</v>
      </c>
      <c r="H39" s="18">
        <v>768.95</v>
      </c>
      <c r="I39" s="18">
        <v>7607.36</v>
      </c>
      <c r="J39" s="18">
        <f t="shared" si="14"/>
        <v>1121.12460176991</v>
      </c>
      <c r="K39" s="18">
        <f>VLOOKUP(D39,'[1]8月'!$B$1:$G$65536,6,FALSE)</f>
        <v>660.8</v>
      </c>
      <c r="L39" s="18">
        <f t="shared" si="15"/>
        <v>9284.83539823009</v>
      </c>
      <c r="M39" s="18">
        <f t="shared" si="16"/>
        <v>128.856</v>
      </c>
      <c r="N39" s="18">
        <f t="shared" si="17"/>
        <v>232.120884955752</v>
      </c>
      <c r="O39" s="18">
        <f t="shared" si="18"/>
        <v>139.272530973451</v>
      </c>
      <c r="P39" s="18">
        <f t="shared" si="19"/>
        <v>185.696707964602</v>
      </c>
      <c r="Q39" s="18"/>
      <c r="R39" s="26">
        <v>8598.89</v>
      </c>
      <c r="S39" s="15"/>
    </row>
    <row r="40" s="1" customFormat="1" ht="13.5" outlineLevel="2" spans="1:19">
      <c r="A40" s="15">
        <v>35</v>
      </c>
      <c r="B40" s="15" t="s">
        <v>140</v>
      </c>
      <c r="C40" s="16" t="s">
        <v>161</v>
      </c>
      <c r="D40" s="15" t="s">
        <v>162</v>
      </c>
      <c r="E40" s="15">
        <v>30</v>
      </c>
      <c r="F40" s="17">
        <v>2788</v>
      </c>
      <c r="G40" s="18">
        <v>1155.07</v>
      </c>
      <c r="H40" s="18">
        <v>668.02</v>
      </c>
      <c r="I40" s="18">
        <v>6724.54</v>
      </c>
      <c r="J40" s="18">
        <f t="shared" si="14"/>
        <v>983.355663716814</v>
      </c>
      <c r="K40" s="18">
        <f>VLOOKUP(D40,'[1]8月'!$B$1:$G$65536,6,FALSE)</f>
        <v>557.6</v>
      </c>
      <c r="L40" s="18">
        <f t="shared" si="15"/>
        <v>8121.87433628319</v>
      </c>
      <c r="M40" s="18">
        <f t="shared" si="16"/>
        <v>108.732</v>
      </c>
      <c r="N40" s="18">
        <f t="shared" si="17"/>
        <v>203.04685840708</v>
      </c>
      <c r="O40" s="18">
        <f t="shared" si="18"/>
        <v>121.828115044248</v>
      </c>
      <c r="P40" s="18">
        <f t="shared" si="19"/>
        <v>162.437486725664</v>
      </c>
      <c r="Q40" s="18"/>
      <c r="R40" s="26">
        <v>7525.83</v>
      </c>
      <c r="S40" s="15"/>
    </row>
    <row r="41" s="1" customFormat="1" ht="13.5" outlineLevel="2" spans="1:19">
      <c r="A41" s="15">
        <v>36</v>
      </c>
      <c r="B41" s="15" t="s">
        <v>140</v>
      </c>
      <c r="C41" s="16" t="s">
        <v>163</v>
      </c>
      <c r="D41" s="15" t="s">
        <v>164</v>
      </c>
      <c r="E41" s="15">
        <v>30</v>
      </c>
      <c r="F41" s="17">
        <v>3429</v>
      </c>
      <c r="G41" s="18">
        <v>1420.63</v>
      </c>
      <c r="H41" s="18">
        <v>579.46</v>
      </c>
      <c r="I41" s="18">
        <v>6595.87</v>
      </c>
      <c r="J41" s="18">
        <f t="shared" si="14"/>
        <v>988.915752212389</v>
      </c>
      <c r="K41" s="18">
        <f>VLOOKUP(D41,'[1]8月'!$B$1:$G$65536,6,FALSE)</f>
        <v>685.8</v>
      </c>
      <c r="L41" s="18">
        <f t="shared" si="15"/>
        <v>8292.84424778761</v>
      </c>
      <c r="M41" s="18">
        <f t="shared" si="16"/>
        <v>133.731</v>
      </c>
      <c r="N41" s="18">
        <f t="shared" si="17"/>
        <v>207.32110619469</v>
      </c>
      <c r="O41" s="18">
        <f t="shared" si="18"/>
        <v>124.392663716814</v>
      </c>
      <c r="P41" s="18">
        <f t="shared" si="19"/>
        <v>165.856884955752</v>
      </c>
      <c r="Q41" s="18"/>
      <c r="R41" s="26">
        <v>7661.54</v>
      </c>
      <c r="S41" s="15"/>
    </row>
    <row r="42" s="1" customFormat="1" ht="13.5" outlineLevel="2" spans="1:19">
      <c r="A42" s="15">
        <v>37</v>
      </c>
      <c r="B42" s="15" t="s">
        <v>140</v>
      </c>
      <c r="C42" s="16" t="s">
        <v>165</v>
      </c>
      <c r="D42" s="15" t="s">
        <v>166</v>
      </c>
      <c r="E42" s="15">
        <v>30</v>
      </c>
      <c r="F42" s="17">
        <v>3264</v>
      </c>
      <c r="G42" s="18">
        <v>1352.28</v>
      </c>
      <c r="H42" s="18">
        <v>742.55</v>
      </c>
      <c r="I42" s="18">
        <v>7193.09</v>
      </c>
      <c r="J42" s="18">
        <f t="shared" si="14"/>
        <v>1068.5217699115</v>
      </c>
      <c r="K42" s="18">
        <f>VLOOKUP(D42,'[1]8月'!$B$1:$G$65536,6,FALSE)</f>
        <v>652.8</v>
      </c>
      <c r="L42" s="18">
        <f t="shared" si="15"/>
        <v>8872.1982300885</v>
      </c>
      <c r="M42" s="18">
        <f t="shared" si="16"/>
        <v>127.296</v>
      </c>
      <c r="N42" s="18">
        <f t="shared" si="17"/>
        <v>221.804955752212</v>
      </c>
      <c r="O42" s="18">
        <f t="shared" si="18"/>
        <v>133.082973451327</v>
      </c>
      <c r="P42" s="18">
        <f t="shared" si="19"/>
        <v>177.44396460177</v>
      </c>
      <c r="Q42" s="18"/>
      <c r="R42" s="26">
        <v>8212.57</v>
      </c>
      <c r="S42" s="15"/>
    </row>
    <row r="43" s="1" customFormat="1" ht="13.5" outlineLevel="2" spans="1:19">
      <c r="A43" s="15">
        <v>38</v>
      </c>
      <c r="B43" s="15" t="s">
        <v>140</v>
      </c>
      <c r="C43" s="16" t="s">
        <v>167</v>
      </c>
      <c r="D43" s="15" t="s">
        <v>168</v>
      </c>
      <c r="E43" s="15">
        <v>30</v>
      </c>
      <c r="F43" s="17">
        <v>2346</v>
      </c>
      <c r="G43" s="18">
        <v>971.95</v>
      </c>
      <c r="H43" s="18">
        <v>774.3</v>
      </c>
      <c r="I43" s="18">
        <v>7427.78</v>
      </c>
      <c r="J43" s="18">
        <f t="shared" si="14"/>
        <v>1055.41938053097</v>
      </c>
      <c r="K43" s="18">
        <f>VLOOKUP(D43,'[1]8月'!$B$1:$G$65536,6,FALSE)</f>
        <v>469.2</v>
      </c>
      <c r="L43" s="18">
        <f t="shared" si="15"/>
        <v>8587.81061946903</v>
      </c>
      <c r="M43" s="18">
        <f t="shared" si="16"/>
        <v>91.494</v>
      </c>
      <c r="N43" s="18">
        <f t="shared" si="17"/>
        <v>214.695265486726</v>
      </c>
      <c r="O43" s="18">
        <f t="shared" si="18"/>
        <v>128.817159292035</v>
      </c>
      <c r="P43" s="18">
        <f t="shared" si="19"/>
        <v>171.756212389381</v>
      </c>
      <c r="Q43" s="18"/>
      <c r="R43" s="26">
        <v>7981.05</v>
      </c>
      <c r="S43" s="15"/>
    </row>
    <row r="44" s="1" customFormat="1" ht="13.5" outlineLevel="2" spans="1:19">
      <c r="A44" s="15">
        <v>39</v>
      </c>
      <c r="B44" s="15" t="s">
        <v>140</v>
      </c>
      <c r="C44" s="16" t="s">
        <v>169</v>
      </c>
      <c r="D44" s="15" t="s">
        <v>170</v>
      </c>
      <c r="E44" s="15">
        <v>30</v>
      </c>
      <c r="F44" s="17">
        <v>3231</v>
      </c>
      <c r="G44" s="18">
        <v>1338.6</v>
      </c>
      <c r="H44" s="18">
        <v>690.42</v>
      </c>
      <c r="I44" s="18">
        <v>7154.71</v>
      </c>
      <c r="J44" s="18">
        <f t="shared" si="14"/>
        <v>1056.53530973451</v>
      </c>
      <c r="K44" s="18">
        <f>VLOOKUP(D44,'[1]8月'!$B$1:$G$65536,6,FALSE)</f>
        <v>646.2</v>
      </c>
      <c r="L44" s="18">
        <f t="shared" si="15"/>
        <v>8773.39469026549</v>
      </c>
      <c r="M44" s="18">
        <f t="shared" si="16"/>
        <v>126.009</v>
      </c>
      <c r="N44" s="18">
        <f t="shared" si="17"/>
        <v>219.334867256637</v>
      </c>
      <c r="O44" s="18">
        <f t="shared" si="18"/>
        <v>131.600920353982</v>
      </c>
      <c r="P44" s="18">
        <f t="shared" si="19"/>
        <v>175.46789380531</v>
      </c>
      <c r="Q44" s="18"/>
      <c r="R44" s="26">
        <v>8120.98</v>
      </c>
      <c r="S44" s="15"/>
    </row>
    <row r="45" s="1" customFormat="1" ht="13.5" outlineLevel="2" spans="1:19">
      <c r="A45" s="15">
        <v>40</v>
      </c>
      <c r="B45" s="15" t="s">
        <v>140</v>
      </c>
      <c r="C45" s="16" t="s">
        <v>171</v>
      </c>
      <c r="D45" s="15" t="s">
        <v>172</v>
      </c>
      <c r="E45" s="15">
        <v>30</v>
      </c>
      <c r="F45" s="17">
        <v>3475</v>
      </c>
      <c r="G45" s="18">
        <v>1439.69</v>
      </c>
      <c r="H45" s="18">
        <v>0</v>
      </c>
      <c r="I45" s="18">
        <v>6513.47</v>
      </c>
      <c r="J45" s="18">
        <f t="shared" si="14"/>
        <v>914.965309734513</v>
      </c>
      <c r="K45" s="18">
        <f>VLOOKUP(D45,'[1]8月'!$B$1:$G$65536,6,FALSE)</f>
        <v>695</v>
      </c>
      <c r="L45" s="18">
        <f t="shared" si="15"/>
        <v>7733.19469026549</v>
      </c>
      <c r="M45" s="18">
        <f t="shared" si="16"/>
        <v>135.525</v>
      </c>
      <c r="N45" s="18">
        <f t="shared" si="17"/>
        <v>193.329867256637</v>
      </c>
      <c r="O45" s="18">
        <f t="shared" si="18"/>
        <v>115.997920353982</v>
      </c>
      <c r="P45" s="18">
        <f t="shared" si="19"/>
        <v>154.66389380531</v>
      </c>
      <c r="Q45" s="18">
        <v>8430</v>
      </c>
      <c r="R45" s="26">
        <v>0</v>
      </c>
      <c r="S45" s="15">
        <v>-1296.32</v>
      </c>
    </row>
    <row r="46" s="1" customFormat="1" ht="13.5" outlineLevel="2" spans="1:19">
      <c r="A46" s="15">
        <v>41</v>
      </c>
      <c r="B46" s="15" t="s">
        <v>140</v>
      </c>
      <c r="C46" s="16" t="s">
        <v>173</v>
      </c>
      <c r="D46" s="15" t="s">
        <v>174</v>
      </c>
      <c r="E46" s="15">
        <v>30</v>
      </c>
      <c r="F46" s="17">
        <v>3248</v>
      </c>
      <c r="G46" s="18">
        <v>1345.65</v>
      </c>
      <c r="H46" s="18">
        <v>712.14</v>
      </c>
      <c r="I46" s="18">
        <v>7353.62</v>
      </c>
      <c r="J46" s="18">
        <f t="shared" si="14"/>
        <v>1082.7285840708</v>
      </c>
      <c r="K46" s="18">
        <f>VLOOKUP(D46,'[1]8月'!$B$1:$G$65536,6,FALSE)</f>
        <v>649.6</v>
      </c>
      <c r="L46" s="18">
        <f t="shared" si="15"/>
        <v>8978.2814159292</v>
      </c>
      <c r="M46" s="18">
        <f t="shared" si="16"/>
        <v>126.672</v>
      </c>
      <c r="N46" s="18">
        <f t="shared" si="17"/>
        <v>224.45703539823</v>
      </c>
      <c r="O46" s="18">
        <f t="shared" si="18"/>
        <v>134.674221238938</v>
      </c>
      <c r="P46" s="18">
        <f t="shared" si="19"/>
        <v>179.565628318584</v>
      </c>
      <c r="Q46" s="18"/>
      <c r="R46" s="26">
        <v>8312.91</v>
      </c>
      <c r="S46" s="15"/>
    </row>
    <row r="47" s="1" customFormat="1" ht="13.5" outlineLevel="2" spans="1:19">
      <c r="A47" s="15">
        <v>42</v>
      </c>
      <c r="B47" s="15" t="s">
        <v>140</v>
      </c>
      <c r="C47" s="16" t="s">
        <v>175</v>
      </c>
      <c r="D47" s="15" t="s">
        <v>176</v>
      </c>
      <c r="E47" s="15">
        <v>30</v>
      </c>
      <c r="F47" s="17">
        <v>3129</v>
      </c>
      <c r="G47" s="18">
        <v>1296.34</v>
      </c>
      <c r="H47" s="18">
        <v>674.71</v>
      </c>
      <c r="I47" s="18">
        <v>7209.46</v>
      </c>
      <c r="J47" s="18">
        <f t="shared" si="14"/>
        <v>1056.16486725664</v>
      </c>
      <c r="K47" s="18"/>
      <c r="L47" s="18">
        <f t="shared" si="15"/>
        <v>8124.34513274336</v>
      </c>
      <c r="M47" s="18">
        <f t="shared" si="16"/>
        <v>122.031</v>
      </c>
      <c r="N47" s="18">
        <f t="shared" si="17"/>
        <v>203.108628318584</v>
      </c>
      <c r="O47" s="18">
        <f t="shared" si="18"/>
        <v>121.86517699115</v>
      </c>
      <c r="P47" s="18">
        <f t="shared" si="19"/>
        <v>162.486902654867</v>
      </c>
      <c r="Q47" s="18"/>
      <c r="R47" s="26">
        <v>7514.85</v>
      </c>
      <c r="S47" s="15"/>
    </row>
    <row r="48" s="1" customFormat="1" ht="13.5" outlineLevel="2" spans="1:19">
      <c r="A48" s="15">
        <v>43</v>
      </c>
      <c r="B48" s="15" t="s">
        <v>140</v>
      </c>
      <c r="C48" s="16" t="s">
        <v>177</v>
      </c>
      <c r="D48" s="15" t="s">
        <v>178</v>
      </c>
      <c r="E48" s="15">
        <v>30</v>
      </c>
      <c r="F48" s="17">
        <v>1840</v>
      </c>
      <c r="G48" s="18">
        <v>762.31</v>
      </c>
      <c r="H48" s="18">
        <v>569.78</v>
      </c>
      <c r="I48" s="18">
        <v>6763.96</v>
      </c>
      <c r="J48" s="18">
        <f t="shared" si="14"/>
        <v>931.403982300885</v>
      </c>
      <c r="K48" s="18">
        <f>VLOOKUP(D48,'[1]8月'!$B$1:$G$65536,6,FALSE)</f>
        <v>368</v>
      </c>
      <c r="L48" s="18">
        <f t="shared" si="15"/>
        <v>7532.64601769911</v>
      </c>
      <c r="M48" s="18">
        <f t="shared" si="16"/>
        <v>71.76</v>
      </c>
      <c r="N48" s="18">
        <f t="shared" si="17"/>
        <v>188.316150442478</v>
      </c>
      <c r="O48" s="18">
        <f t="shared" si="18"/>
        <v>112.989690265487</v>
      </c>
      <c r="P48" s="18">
        <f t="shared" si="19"/>
        <v>150.652920353982</v>
      </c>
      <c r="Q48" s="18"/>
      <c r="R48" s="26">
        <v>7008.93</v>
      </c>
      <c r="S48" s="15"/>
    </row>
    <row r="49" s="1" customFormat="1" ht="13.5" outlineLevel="2" spans="1:19">
      <c r="A49" s="15">
        <v>44</v>
      </c>
      <c r="B49" s="15" t="s">
        <v>140</v>
      </c>
      <c r="C49" s="16" t="s">
        <v>179</v>
      </c>
      <c r="D49" s="15" t="s">
        <v>180</v>
      </c>
      <c r="E49" s="15">
        <v>30</v>
      </c>
      <c r="F49" s="17">
        <v>3146</v>
      </c>
      <c r="G49" s="18">
        <v>1303.39</v>
      </c>
      <c r="H49" s="18">
        <v>798.36</v>
      </c>
      <c r="I49" s="18">
        <v>7208</v>
      </c>
      <c r="J49" s="18">
        <f t="shared" si="14"/>
        <v>1071.03318584071</v>
      </c>
      <c r="K49" s="18">
        <f>VLOOKUP(D49,'[1]8月'!$B$1:$G$65536,6,FALSE)</f>
        <v>629.2</v>
      </c>
      <c r="L49" s="18">
        <f t="shared" si="15"/>
        <v>8867.91681415929</v>
      </c>
      <c r="M49" s="18">
        <f t="shared" si="16"/>
        <v>122.694</v>
      </c>
      <c r="N49" s="18">
        <f t="shared" si="17"/>
        <v>221.697920353982</v>
      </c>
      <c r="O49" s="18">
        <f t="shared" si="18"/>
        <v>133.018752212389</v>
      </c>
      <c r="P49" s="18">
        <f t="shared" si="19"/>
        <v>177.358336283186</v>
      </c>
      <c r="Q49" s="18"/>
      <c r="R49" s="26">
        <v>8213.15</v>
      </c>
      <c r="S49" s="15"/>
    </row>
    <row r="50" s="1" customFormat="1" ht="13.5" outlineLevel="2" spans="1:19">
      <c r="A50" s="15">
        <v>45</v>
      </c>
      <c r="B50" s="15" t="s">
        <v>140</v>
      </c>
      <c r="C50" s="16" t="s">
        <v>181</v>
      </c>
      <c r="D50" s="15" t="s">
        <v>182</v>
      </c>
      <c r="E50" s="15">
        <v>30</v>
      </c>
      <c r="F50" s="17">
        <v>3308</v>
      </c>
      <c r="G50" s="18">
        <v>1370.5</v>
      </c>
      <c r="H50" s="18">
        <v>822.08</v>
      </c>
      <c r="I50" s="18">
        <v>7647.02</v>
      </c>
      <c r="J50" s="18">
        <f t="shared" si="14"/>
        <v>1131.98938053097</v>
      </c>
      <c r="K50" s="18">
        <f>VLOOKUP(D50,'[1]8月'!$B$1:$G$65536,6,FALSE)</f>
        <v>661.6</v>
      </c>
      <c r="L50" s="18">
        <f t="shared" si="15"/>
        <v>9369.21061946903</v>
      </c>
      <c r="M50" s="18">
        <f t="shared" si="16"/>
        <v>129.012</v>
      </c>
      <c r="N50" s="18">
        <f t="shared" si="17"/>
        <v>234.230265486726</v>
      </c>
      <c r="O50" s="18">
        <f t="shared" si="18"/>
        <v>140.538159292035</v>
      </c>
      <c r="P50" s="18">
        <f t="shared" si="19"/>
        <v>187.384212389381</v>
      </c>
      <c r="Q50" s="18"/>
      <c r="R50" s="26">
        <v>8678.05</v>
      </c>
      <c r="S50" s="15"/>
    </row>
    <row r="51" s="1" customFormat="1" ht="13.5" outlineLevel="2" spans="1:19">
      <c r="A51" s="15">
        <v>46</v>
      </c>
      <c r="B51" s="15" t="s">
        <v>140</v>
      </c>
      <c r="C51" s="16" t="s">
        <v>183</v>
      </c>
      <c r="D51" s="15" t="s">
        <v>184</v>
      </c>
      <c r="E51" s="15">
        <v>30</v>
      </c>
      <c r="F51" s="17">
        <v>3135</v>
      </c>
      <c r="G51" s="18">
        <v>1298.83</v>
      </c>
      <c r="H51" s="18">
        <v>719.82</v>
      </c>
      <c r="I51" s="18">
        <v>7084.59</v>
      </c>
      <c r="J51" s="18">
        <f t="shared" si="14"/>
        <v>1047.27539823009</v>
      </c>
      <c r="K51" s="18">
        <f>VLOOKUP(D51,'[1]8月'!$B$1:$G$65536,6,FALSE)</f>
        <v>627</v>
      </c>
      <c r="L51" s="18">
        <f t="shared" si="15"/>
        <v>8682.96460176991</v>
      </c>
      <c r="M51" s="18">
        <f t="shared" si="16"/>
        <v>122.265</v>
      </c>
      <c r="N51" s="18">
        <f t="shared" si="17"/>
        <v>217.074115044248</v>
      </c>
      <c r="O51" s="18">
        <f t="shared" si="18"/>
        <v>130.244469026549</v>
      </c>
      <c r="P51" s="18">
        <f t="shared" si="19"/>
        <v>173.659292035398</v>
      </c>
      <c r="Q51" s="18"/>
      <c r="R51" s="26">
        <v>8039.72</v>
      </c>
      <c r="S51" s="15"/>
    </row>
    <row r="52" s="1" customFormat="1" ht="13.5" outlineLevel="2" spans="1:19">
      <c r="A52" s="15">
        <v>47</v>
      </c>
      <c r="B52" s="15" t="s">
        <v>140</v>
      </c>
      <c r="C52" s="16" t="s">
        <v>185</v>
      </c>
      <c r="D52" s="15" t="s">
        <v>186</v>
      </c>
      <c r="E52" s="15">
        <v>30</v>
      </c>
      <c r="F52" s="17">
        <v>3318</v>
      </c>
      <c r="G52" s="18">
        <v>1374.65</v>
      </c>
      <c r="H52" s="18">
        <v>790.33</v>
      </c>
      <c r="I52" s="18">
        <v>7354.62</v>
      </c>
      <c r="J52" s="18">
        <f t="shared" si="14"/>
        <v>1095.17522123894</v>
      </c>
      <c r="K52" s="18">
        <f>VLOOKUP(D52,'[1]8月'!$B$1:$G$65536,6,FALSE)</f>
        <v>663.6</v>
      </c>
      <c r="L52" s="18">
        <f t="shared" si="15"/>
        <v>9088.02477876106</v>
      </c>
      <c r="M52" s="18">
        <f t="shared" si="16"/>
        <v>129.402</v>
      </c>
      <c r="N52" s="18">
        <f t="shared" si="17"/>
        <v>227.200619469027</v>
      </c>
      <c r="O52" s="18">
        <f t="shared" si="18"/>
        <v>136.320371681416</v>
      </c>
      <c r="P52" s="18">
        <f t="shared" si="19"/>
        <v>181.760495575221</v>
      </c>
      <c r="Q52" s="18"/>
      <c r="R52" s="26">
        <v>8413.34</v>
      </c>
      <c r="S52" s="15"/>
    </row>
    <row r="53" s="2" customFormat="1" ht="13.5" hidden="1" outlineLevel="1" spans="1:19">
      <c r="A53" s="19"/>
      <c r="B53" s="19" t="s">
        <v>187</v>
      </c>
      <c r="C53" s="20"/>
      <c r="D53" s="19"/>
      <c r="E53" s="19"/>
      <c r="F53" s="21">
        <f t="shared" ref="F53:R53" si="20">SUBTOTAL(9,F30:F52)</f>
        <v>70504</v>
      </c>
      <c r="G53" s="21">
        <f t="shared" si="20"/>
        <v>29209.8</v>
      </c>
      <c r="H53" s="21">
        <f t="shared" si="20"/>
        <v>15667.35</v>
      </c>
      <c r="I53" s="21">
        <f t="shared" si="20"/>
        <v>161070.34</v>
      </c>
      <c r="J53" s="21">
        <f t="shared" si="20"/>
        <v>23693.0740707965</v>
      </c>
      <c r="K53" s="21">
        <f t="shared" si="20"/>
        <v>12878.6</v>
      </c>
      <c r="L53" s="21">
        <f t="shared" si="20"/>
        <v>195133.015929204</v>
      </c>
      <c r="M53" s="21">
        <f t="shared" si="20"/>
        <v>2749.656</v>
      </c>
      <c r="N53" s="21">
        <f t="shared" si="20"/>
        <v>4878.32539823009</v>
      </c>
      <c r="O53" s="21">
        <f t="shared" si="20"/>
        <v>2926.99523893805</v>
      </c>
      <c r="P53" s="21">
        <f t="shared" si="20"/>
        <v>3902.66031858407</v>
      </c>
      <c r="Q53" s="21">
        <f t="shared" si="20"/>
        <v>8430</v>
      </c>
      <c r="R53" s="21">
        <f t="shared" si="20"/>
        <v>173541.7</v>
      </c>
      <c r="S53" s="19"/>
    </row>
    <row r="54" s="1" customFormat="1" ht="13.5" outlineLevel="2" spans="1:19">
      <c r="A54" s="15">
        <v>48</v>
      </c>
      <c r="B54" s="15" t="s">
        <v>188</v>
      </c>
      <c r="C54" s="16" t="s">
        <v>189</v>
      </c>
      <c r="D54" s="15" t="s">
        <v>190</v>
      </c>
      <c r="E54" s="15">
        <v>30</v>
      </c>
      <c r="F54" s="17">
        <v>2317</v>
      </c>
      <c r="G54" s="18">
        <v>959.93</v>
      </c>
      <c r="H54" s="18">
        <v>671.04</v>
      </c>
      <c r="I54" s="18">
        <v>6004.23</v>
      </c>
      <c r="J54" s="18">
        <f t="shared" ref="J54:J81" si="21">(G54+H54+I54)/1.13*0.13</f>
        <v>878.385840707965</v>
      </c>
      <c r="K54" s="18">
        <f>VLOOKUP(D54,'[1]8月'!$B$1:$G$65536,6,FALSE)</f>
        <v>463.4</v>
      </c>
      <c r="L54" s="18">
        <f t="shared" ref="L54:L81" si="22">(G54+H54+I54)-J54+(K54)</f>
        <v>7220.21415929203</v>
      </c>
      <c r="M54" s="18">
        <f t="shared" ref="M54:M81" si="23">(F54)*0.039</f>
        <v>90.363</v>
      </c>
      <c r="N54" s="18">
        <f t="shared" ref="N54:N81" si="24">L54*0.025</f>
        <v>180.505353982301</v>
      </c>
      <c r="O54" s="18">
        <f t="shared" ref="O54:O81" si="25">L54*0.015</f>
        <v>108.303212389381</v>
      </c>
      <c r="P54" s="18">
        <f t="shared" ref="P54:P81" si="26">L54*0.02</f>
        <v>144.404283185841</v>
      </c>
      <c r="Q54" s="18">
        <v>8430</v>
      </c>
      <c r="R54" s="26">
        <v>0</v>
      </c>
      <c r="S54" s="15">
        <v>-1733.36</v>
      </c>
    </row>
    <row r="55" s="1" customFormat="1" ht="13.5" outlineLevel="2" spans="1:19">
      <c r="A55" s="15">
        <v>49</v>
      </c>
      <c r="B55" s="15" t="s">
        <v>188</v>
      </c>
      <c r="C55" s="16" t="s">
        <v>191</v>
      </c>
      <c r="D55" s="15" t="s">
        <v>192</v>
      </c>
      <c r="E55" s="15">
        <v>30</v>
      </c>
      <c r="F55" s="17">
        <v>3217</v>
      </c>
      <c r="G55" s="18">
        <v>1332.8</v>
      </c>
      <c r="H55" s="18">
        <v>589.49</v>
      </c>
      <c r="I55" s="18">
        <v>7504.53</v>
      </c>
      <c r="J55" s="18">
        <f t="shared" si="21"/>
        <v>1084.5014159292</v>
      </c>
      <c r="K55" s="18">
        <f>VLOOKUP(D55,'[1]8月'!$B$1:$G$65536,6,FALSE)</f>
        <v>643.4</v>
      </c>
      <c r="L55" s="18">
        <f t="shared" si="22"/>
        <v>8985.7185840708</v>
      </c>
      <c r="M55" s="18">
        <f t="shared" si="23"/>
        <v>125.463</v>
      </c>
      <c r="N55" s="18">
        <f t="shared" si="24"/>
        <v>224.64296460177</v>
      </c>
      <c r="O55" s="18">
        <f t="shared" si="25"/>
        <v>134.785778761062</v>
      </c>
      <c r="P55" s="18">
        <f t="shared" si="26"/>
        <v>179.714371681416</v>
      </c>
      <c r="Q55" s="18"/>
      <c r="R55" s="26">
        <v>8321.11</v>
      </c>
      <c r="S55" s="15"/>
    </row>
    <row r="56" s="1" customFormat="1" ht="13.5" outlineLevel="2" spans="1:19">
      <c r="A56" s="15">
        <v>50</v>
      </c>
      <c r="B56" s="15" t="s">
        <v>188</v>
      </c>
      <c r="C56" s="16" t="s">
        <v>193</v>
      </c>
      <c r="D56" s="15" t="s">
        <v>194</v>
      </c>
      <c r="E56" s="15">
        <v>30</v>
      </c>
      <c r="F56" s="17">
        <v>2476</v>
      </c>
      <c r="G56" s="18">
        <v>1025.81</v>
      </c>
      <c r="H56" s="18">
        <v>686.73</v>
      </c>
      <c r="I56" s="18">
        <v>6805.96</v>
      </c>
      <c r="J56" s="18">
        <f t="shared" si="21"/>
        <v>980.004424778761</v>
      </c>
      <c r="K56" s="18">
        <f>VLOOKUP(D56,'[1]8月'!$B$1:$G$65536,6,FALSE)</f>
        <v>495.2</v>
      </c>
      <c r="L56" s="18">
        <f t="shared" si="22"/>
        <v>8033.69557522124</v>
      </c>
      <c r="M56" s="18">
        <f t="shared" si="23"/>
        <v>96.564</v>
      </c>
      <c r="N56" s="18">
        <f t="shared" si="24"/>
        <v>200.842389380531</v>
      </c>
      <c r="O56" s="18">
        <f t="shared" si="25"/>
        <v>120.505433628319</v>
      </c>
      <c r="P56" s="18">
        <f t="shared" si="26"/>
        <v>160.673911504425</v>
      </c>
      <c r="Q56" s="18"/>
      <c r="R56" s="26">
        <v>7455.11</v>
      </c>
      <c r="S56" s="15"/>
    </row>
    <row r="57" s="1" customFormat="1" ht="13.5" hidden="1" outlineLevel="2" spans="1:19">
      <c r="A57" s="15">
        <v>51</v>
      </c>
      <c r="B57" s="15" t="s">
        <v>188</v>
      </c>
      <c r="C57" s="16" t="s">
        <v>195</v>
      </c>
      <c r="D57" s="15" t="s">
        <v>196</v>
      </c>
      <c r="E57" s="15">
        <v>30</v>
      </c>
      <c r="F57" s="17">
        <v>3395</v>
      </c>
      <c r="G57" s="18">
        <v>1406.55</v>
      </c>
      <c r="H57" s="18"/>
      <c r="I57" s="18"/>
      <c r="J57" s="18">
        <f t="shared" si="21"/>
        <v>161.815486725664</v>
      </c>
      <c r="K57" s="18"/>
      <c r="L57" s="18">
        <f t="shared" si="22"/>
        <v>1244.73451327434</v>
      </c>
      <c r="M57" s="18">
        <f t="shared" si="23"/>
        <v>132.405</v>
      </c>
      <c r="N57" s="18">
        <f t="shared" si="24"/>
        <v>31.1183628318584</v>
      </c>
      <c r="O57" s="18">
        <f t="shared" si="25"/>
        <v>18.671017699115</v>
      </c>
      <c r="P57" s="18">
        <f t="shared" si="26"/>
        <v>24.8946902654867</v>
      </c>
      <c r="Q57" s="18"/>
      <c r="R57" s="26">
        <v>1037.65</v>
      </c>
      <c r="S57" s="15"/>
    </row>
    <row r="58" s="1" customFormat="1" ht="13.5" outlineLevel="2" spans="1:19">
      <c r="A58" s="15">
        <v>52</v>
      </c>
      <c r="B58" s="15" t="s">
        <v>188</v>
      </c>
      <c r="C58" s="16" t="s">
        <v>197</v>
      </c>
      <c r="D58" s="15" t="s">
        <v>198</v>
      </c>
      <c r="E58" s="15">
        <v>30</v>
      </c>
      <c r="F58" s="17">
        <v>3123</v>
      </c>
      <c r="G58" s="18">
        <v>1293.86</v>
      </c>
      <c r="H58" s="18">
        <v>798.68</v>
      </c>
      <c r="I58" s="18">
        <v>7583.29</v>
      </c>
      <c r="J58" s="18">
        <f t="shared" si="21"/>
        <v>1113.1485840708</v>
      </c>
      <c r="K58" s="18">
        <f>VLOOKUP(D58,'[1]8月'!$B$1:$G$65536,6,FALSE)</f>
        <v>624.6</v>
      </c>
      <c r="L58" s="18">
        <f t="shared" si="22"/>
        <v>9187.2814159292</v>
      </c>
      <c r="M58" s="18">
        <f t="shared" si="23"/>
        <v>121.797</v>
      </c>
      <c r="N58" s="18">
        <f t="shared" si="24"/>
        <v>229.68203539823</v>
      </c>
      <c r="O58" s="18">
        <f t="shared" si="25"/>
        <v>137.809221238938</v>
      </c>
      <c r="P58" s="18">
        <f t="shared" si="26"/>
        <v>183.745628318584</v>
      </c>
      <c r="Q58" s="18"/>
      <c r="R58" s="26">
        <v>8514.25</v>
      </c>
      <c r="S58" s="15"/>
    </row>
    <row r="59" s="1" customFormat="1" ht="13.5" outlineLevel="2" spans="1:19">
      <c r="A59" s="15">
        <v>53</v>
      </c>
      <c r="B59" s="15" t="s">
        <v>188</v>
      </c>
      <c r="C59" s="16" t="s">
        <v>199</v>
      </c>
      <c r="D59" s="15" t="s">
        <v>200</v>
      </c>
      <c r="E59" s="15">
        <v>30</v>
      </c>
      <c r="F59" s="17">
        <v>3220</v>
      </c>
      <c r="G59" s="18">
        <v>1334.05</v>
      </c>
      <c r="H59" s="18">
        <v>710.13</v>
      </c>
      <c r="I59" s="18">
        <v>7223.25</v>
      </c>
      <c r="J59" s="18">
        <f t="shared" si="21"/>
        <v>1066.16451327434</v>
      </c>
      <c r="K59" s="18"/>
      <c r="L59" s="18">
        <f t="shared" si="22"/>
        <v>8201.26548672566</v>
      </c>
      <c r="M59" s="18">
        <f t="shared" si="23"/>
        <v>125.58</v>
      </c>
      <c r="N59" s="18">
        <f t="shared" si="24"/>
        <v>205.031637168142</v>
      </c>
      <c r="O59" s="18">
        <f t="shared" si="25"/>
        <v>123.018982300885</v>
      </c>
      <c r="P59" s="18">
        <f t="shared" si="26"/>
        <v>164.025309734513</v>
      </c>
      <c r="Q59" s="18"/>
      <c r="R59" s="26">
        <v>7583.61</v>
      </c>
      <c r="S59" s="15"/>
    </row>
    <row r="60" s="1" customFormat="1" ht="13.5" outlineLevel="2" spans="1:19">
      <c r="A60" s="15">
        <v>54</v>
      </c>
      <c r="B60" s="15" t="s">
        <v>188</v>
      </c>
      <c r="C60" s="16" t="s">
        <v>201</v>
      </c>
      <c r="D60" s="15" t="s">
        <v>202</v>
      </c>
      <c r="E60" s="15">
        <v>30</v>
      </c>
      <c r="F60" s="17">
        <v>3194</v>
      </c>
      <c r="G60" s="18">
        <v>1323.27</v>
      </c>
      <c r="H60" s="18">
        <v>620.57</v>
      </c>
      <c r="I60" s="18">
        <v>7176.47</v>
      </c>
      <c r="J60" s="18">
        <f t="shared" si="21"/>
        <v>1049.23920353982</v>
      </c>
      <c r="K60" s="18"/>
      <c r="L60" s="18">
        <f t="shared" si="22"/>
        <v>8071.07079646018</v>
      </c>
      <c r="M60" s="18">
        <f t="shared" si="23"/>
        <v>124.566</v>
      </c>
      <c r="N60" s="18">
        <f t="shared" si="24"/>
        <v>201.776769911504</v>
      </c>
      <c r="O60" s="18">
        <f t="shared" si="25"/>
        <v>121.066061946903</v>
      </c>
      <c r="P60" s="18">
        <f t="shared" si="26"/>
        <v>161.421415929204</v>
      </c>
      <c r="Q60" s="18"/>
      <c r="R60" s="26">
        <v>7462.24</v>
      </c>
      <c r="S60" s="15"/>
    </row>
    <row r="61" s="1" customFormat="1" ht="13.5" outlineLevel="2" spans="1:19">
      <c r="A61" s="15">
        <v>55</v>
      </c>
      <c r="B61" s="15" t="s">
        <v>188</v>
      </c>
      <c r="C61" s="16" t="s">
        <v>203</v>
      </c>
      <c r="D61" s="15" t="s">
        <v>204</v>
      </c>
      <c r="E61" s="15">
        <v>30</v>
      </c>
      <c r="F61" s="17">
        <v>3373</v>
      </c>
      <c r="G61" s="18">
        <v>1397.43</v>
      </c>
      <c r="H61" s="18">
        <v>713.47</v>
      </c>
      <c r="I61" s="18">
        <v>7426.97</v>
      </c>
      <c r="J61" s="18">
        <f t="shared" si="21"/>
        <v>1097.27707964602</v>
      </c>
      <c r="K61" s="18">
        <f>VLOOKUP(D61,'[1]8月'!$B$1:$G$65536,6,FALSE)</f>
        <v>674.6</v>
      </c>
      <c r="L61" s="18">
        <f t="shared" si="22"/>
        <v>9115.19292035398</v>
      </c>
      <c r="M61" s="18">
        <f t="shared" si="23"/>
        <v>131.547</v>
      </c>
      <c r="N61" s="18">
        <f t="shared" si="24"/>
        <v>227.87982300885</v>
      </c>
      <c r="O61" s="18">
        <f t="shared" si="25"/>
        <v>136.72789380531</v>
      </c>
      <c r="P61" s="18">
        <f t="shared" si="26"/>
        <v>182.30385840708</v>
      </c>
      <c r="Q61" s="18"/>
      <c r="R61" s="26">
        <v>8436.73</v>
      </c>
      <c r="S61" s="15"/>
    </row>
    <row r="62" s="1" customFormat="1" ht="13.5" outlineLevel="2" spans="1:19">
      <c r="A62" s="15">
        <v>56</v>
      </c>
      <c r="B62" s="15" t="s">
        <v>188</v>
      </c>
      <c r="C62" s="16" t="s">
        <v>205</v>
      </c>
      <c r="D62" s="15" t="s">
        <v>206</v>
      </c>
      <c r="E62" s="15">
        <v>30</v>
      </c>
      <c r="F62" s="17">
        <v>3116</v>
      </c>
      <c r="G62" s="18">
        <v>1290.96</v>
      </c>
      <c r="H62" s="18">
        <v>662.01</v>
      </c>
      <c r="I62" s="18">
        <v>6854.44</v>
      </c>
      <c r="J62" s="18">
        <f t="shared" si="21"/>
        <v>1013.24185840708</v>
      </c>
      <c r="K62" s="18">
        <f>VLOOKUP(D62,'[1]8月'!$B$1:$G$65536,6,FALSE)</f>
        <v>623.2</v>
      </c>
      <c r="L62" s="18">
        <f t="shared" si="22"/>
        <v>8417.36814159292</v>
      </c>
      <c r="M62" s="18">
        <f t="shared" si="23"/>
        <v>121.524</v>
      </c>
      <c r="N62" s="18">
        <f t="shared" si="24"/>
        <v>210.434203539823</v>
      </c>
      <c r="O62" s="18">
        <f t="shared" si="25"/>
        <v>126.260522123894</v>
      </c>
      <c r="P62" s="18">
        <f t="shared" si="26"/>
        <v>168.347362831858</v>
      </c>
      <c r="Q62" s="18"/>
      <c r="R62" s="26">
        <v>7790.8</v>
      </c>
      <c r="S62" s="15"/>
    </row>
    <row r="63" s="1" customFormat="1" ht="13.5" outlineLevel="2" spans="1:19">
      <c r="A63" s="15">
        <v>57</v>
      </c>
      <c r="B63" s="15" t="s">
        <v>188</v>
      </c>
      <c r="C63" s="16" t="s">
        <v>207</v>
      </c>
      <c r="D63" s="15" t="s">
        <v>208</v>
      </c>
      <c r="E63" s="15">
        <v>30</v>
      </c>
      <c r="F63" s="17">
        <v>3473</v>
      </c>
      <c r="G63" s="18">
        <v>1438.86</v>
      </c>
      <c r="H63" s="18">
        <v>717.15</v>
      </c>
      <c r="I63" s="18">
        <v>7900.16</v>
      </c>
      <c r="J63" s="18">
        <f t="shared" si="21"/>
        <v>1156.90451327434</v>
      </c>
      <c r="K63" s="18">
        <f>VLOOKUP(D63,'[1]8月'!$B$1:$G$65536,6,FALSE)</f>
        <v>694.6</v>
      </c>
      <c r="L63" s="18">
        <f t="shared" si="22"/>
        <v>9593.86548672566</v>
      </c>
      <c r="M63" s="18">
        <f t="shared" si="23"/>
        <v>135.447</v>
      </c>
      <c r="N63" s="18">
        <f t="shared" si="24"/>
        <v>239.846637168142</v>
      </c>
      <c r="O63" s="18">
        <f t="shared" si="25"/>
        <v>143.907982300885</v>
      </c>
      <c r="P63" s="18">
        <f t="shared" si="26"/>
        <v>191.877309734513</v>
      </c>
      <c r="Q63" s="18"/>
      <c r="R63" s="26">
        <v>8882.79</v>
      </c>
      <c r="S63" s="15"/>
    </row>
    <row r="64" s="1" customFormat="1" ht="13.5" outlineLevel="2" spans="1:19">
      <c r="A64" s="15">
        <v>58</v>
      </c>
      <c r="B64" s="15" t="s">
        <v>188</v>
      </c>
      <c r="C64" s="16" t="s">
        <v>209</v>
      </c>
      <c r="D64" s="15" t="s">
        <v>210</v>
      </c>
      <c r="E64" s="15">
        <v>30</v>
      </c>
      <c r="F64" s="17">
        <v>3185</v>
      </c>
      <c r="G64" s="18">
        <v>1319.55</v>
      </c>
      <c r="H64" s="18">
        <v>750.23</v>
      </c>
      <c r="I64" s="18">
        <v>7516.91</v>
      </c>
      <c r="J64" s="18">
        <f t="shared" si="21"/>
        <v>1102.89353982301</v>
      </c>
      <c r="K64" s="18">
        <f>VLOOKUP(D64,'[1]8月'!$B$1:$G$65536,6,FALSE)</f>
        <v>637</v>
      </c>
      <c r="L64" s="18">
        <f t="shared" si="22"/>
        <v>9120.79646017699</v>
      </c>
      <c r="M64" s="18">
        <f t="shared" si="23"/>
        <v>124.215</v>
      </c>
      <c r="N64" s="18">
        <f t="shared" si="24"/>
        <v>228.019911504425</v>
      </c>
      <c r="O64" s="18">
        <f t="shared" si="25"/>
        <v>136.811946902655</v>
      </c>
      <c r="P64" s="18">
        <f t="shared" si="26"/>
        <v>182.41592920354</v>
      </c>
      <c r="Q64" s="18"/>
      <c r="R64" s="26">
        <v>8449.33</v>
      </c>
      <c r="S64" s="15"/>
    </row>
    <row r="65" s="1" customFormat="1" ht="13.5" outlineLevel="2" spans="1:19">
      <c r="A65" s="15">
        <v>59</v>
      </c>
      <c r="B65" s="15" t="s">
        <v>188</v>
      </c>
      <c r="C65" s="16" t="s">
        <v>211</v>
      </c>
      <c r="D65" s="15" t="s">
        <v>212</v>
      </c>
      <c r="E65" s="15">
        <v>30</v>
      </c>
      <c r="F65" s="17">
        <v>3124</v>
      </c>
      <c r="G65" s="18">
        <v>1294.27</v>
      </c>
      <c r="H65" s="18">
        <v>740.22</v>
      </c>
      <c r="I65" s="18">
        <v>7190.33</v>
      </c>
      <c r="J65" s="18">
        <f t="shared" si="21"/>
        <v>1061.26247787611</v>
      </c>
      <c r="K65" s="18"/>
      <c r="L65" s="18">
        <f t="shared" si="22"/>
        <v>8163.55752212389</v>
      </c>
      <c r="M65" s="18">
        <f t="shared" si="23"/>
        <v>121.836</v>
      </c>
      <c r="N65" s="18">
        <f t="shared" si="24"/>
        <v>204.088938053097</v>
      </c>
      <c r="O65" s="18">
        <f t="shared" si="25"/>
        <v>122.453362831858</v>
      </c>
      <c r="P65" s="18">
        <f t="shared" si="26"/>
        <v>163.271150442478</v>
      </c>
      <c r="Q65" s="18"/>
      <c r="R65" s="26">
        <v>7551.91</v>
      </c>
      <c r="S65" s="15"/>
    </row>
    <row r="66" s="1" customFormat="1" ht="13.5" outlineLevel="2" spans="1:19">
      <c r="A66" s="15">
        <v>60</v>
      </c>
      <c r="B66" s="15" t="s">
        <v>188</v>
      </c>
      <c r="C66" s="16" t="s">
        <v>213</v>
      </c>
      <c r="D66" s="15" t="s">
        <v>214</v>
      </c>
      <c r="E66" s="15">
        <v>30</v>
      </c>
      <c r="F66" s="17">
        <v>3261</v>
      </c>
      <c r="G66" s="18">
        <v>1351.03</v>
      </c>
      <c r="H66" s="18">
        <v>635.94</v>
      </c>
      <c r="I66" s="18">
        <v>7126.03</v>
      </c>
      <c r="J66" s="18">
        <f t="shared" si="21"/>
        <v>1048.3982300885</v>
      </c>
      <c r="K66" s="18">
        <f>VLOOKUP(D66,'[1]8月'!$B$1:$G$65536,6,FALSE)</f>
        <v>652.2</v>
      </c>
      <c r="L66" s="18">
        <f t="shared" si="22"/>
        <v>8716.8017699115</v>
      </c>
      <c r="M66" s="18">
        <f t="shared" si="23"/>
        <v>127.179</v>
      </c>
      <c r="N66" s="18">
        <f t="shared" si="24"/>
        <v>217.920044247788</v>
      </c>
      <c r="O66" s="18">
        <f t="shared" si="25"/>
        <v>130.752026548673</v>
      </c>
      <c r="P66" s="18">
        <f t="shared" si="26"/>
        <v>174.33603539823</v>
      </c>
      <c r="Q66" s="18"/>
      <c r="R66" s="26">
        <v>8066.61</v>
      </c>
      <c r="S66" s="15"/>
    </row>
    <row r="67" s="1" customFormat="1" ht="13.5" outlineLevel="2" spans="1:19">
      <c r="A67" s="15">
        <v>61</v>
      </c>
      <c r="B67" s="15" t="s">
        <v>188</v>
      </c>
      <c r="C67" s="16" t="s">
        <v>215</v>
      </c>
      <c r="D67" s="15" t="s">
        <v>216</v>
      </c>
      <c r="E67" s="15">
        <v>30</v>
      </c>
      <c r="F67" s="17">
        <v>3342</v>
      </c>
      <c r="G67" s="18">
        <v>1384.59</v>
      </c>
      <c r="H67" s="18">
        <v>766.61</v>
      </c>
      <c r="I67" s="18">
        <v>7726.25</v>
      </c>
      <c r="J67" s="18">
        <f t="shared" si="21"/>
        <v>1136.34380530973</v>
      </c>
      <c r="K67" s="18"/>
      <c r="L67" s="18">
        <f t="shared" si="22"/>
        <v>8741.10619469027</v>
      </c>
      <c r="M67" s="18">
        <f t="shared" si="23"/>
        <v>130.338</v>
      </c>
      <c r="N67" s="18">
        <f t="shared" si="24"/>
        <v>218.527654867257</v>
      </c>
      <c r="O67" s="18">
        <f t="shared" si="25"/>
        <v>131.116592920354</v>
      </c>
      <c r="P67" s="18">
        <f t="shared" si="26"/>
        <v>174.822123893805</v>
      </c>
      <c r="Q67" s="18"/>
      <c r="R67" s="26">
        <v>8086.3</v>
      </c>
      <c r="S67" s="15"/>
    </row>
    <row r="68" s="1" customFormat="1" ht="13.5" outlineLevel="2" spans="1:19">
      <c r="A68" s="15">
        <v>62</v>
      </c>
      <c r="B68" s="15" t="s">
        <v>188</v>
      </c>
      <c r="C68" s="16" t="s">
        <v>217</v>
      </c>
      <c r="D68" s="15" t="s">
        <v>218</v>
      </c>
      <c r="E68" s="15">
        <v>30</v>
      </c>
      <c r="F68" s="17">
        <v>3225</v>
      </c>
      <c r="G68" s="18">
        <v>1336.12</v>
      </c>
      <c r="H68" s="18">
        <v>658.67</v>
      </c>
      <c r="I68" s="18">
        <v>7097.63</v>
      </c>
      <c r="J68" s="18">
        <f t="shared" si="21"/>
        <v>1046.03061946903</v>
      </c>
      <c r="K68" s="18">
        <f>VLOOKUP(D68,'[1]8月'!$B$1:$G$65536,6,FALSE)</f>
        <v>645</v>
      </c>
      <c r="L68" s="18">
        <f t="shared" si="22"/>
        <v>8691.38938053097</v>
      </c>
      <c r="M68" s="18">
        <f t="shared" si="23"/>
        <v>125.775</v>
      </c>
      <c r="N68" s="18">
        <f t="shared" si="24"/>
        <v>217.284734513274</v>
      </c>
      <c r="O68" s="18">
        <f t="shared" si="25"/>
        <v>130.370840707965</v>
      </c>
      <c r="P68" s="18">
        <f t="shared" si="26"/>
        <v>173.827787610619</v>
      </c>
      <c r="Q68" s="18"/>
      <c r="R68" s="26">
        <v>8044.13</v>
      </c>
      <c r="S68" s="15"/>
    </row>
    <row r="69" s="1" customFormat="1" ht="13.5" outlineLevel="2" spans="1:19">
      <c r="A69" s="15">
        <v>63</v>
      </c>
      <c r="B69" s="15" t="s">
        <v>188</v>
      </c>
      <c r="C69" s="16" t="s">
        <v>219</v>
      </c>
      <c r="D69" s="15" t="s">
        <v>220</v>
      </c>
      <c r="E69" s="15">
        <v>30</v>
      </c>
      <c r="F69" s="17">
        <v>3504</v>
      </c>
      <c r="G69" s="18">
        <v>1451.71</v>
      </c>
      <c r="H69" s="18">
        <v>714.8</v>
      </c>
      <c r="I69" s="18">
        <v>7945.5</v>
      </c>
      <c r="J69" s="18">
        <f t="shared" si="21"/>
        <v>1163.3285840708</v>
      </c>
      <c r="K69" s="18"/>
      <c r="L69" s="18">
        <f t="shared" si="22"/>
        <v>8948.6814159292</v>
      </c>
      <c r="M69" s="18">
        <f t="shared" si="23"/>
        <v>136.656</v>
      </c>
      <c r="N69" s="18">
        <f t="shared" si="24"/>
        <v>223.71703539823</v>
      </c>
      <c r="O69" s="18">
        <f t="shared" si="25"/>
        <v>134.230221238938</v>
      </c>
      <c r="P69" s="18">
        <f t="shared" si="26"/>
        <v>178.973628318584</v>
      </c>
      <c r="Q69" s="18"/>
      <c r="R69" s="26">
        <v>8275.1</v>
      </c>
      <c r="S69" s="15"/>
    </row>
    <row r="70" s="1" customFormat="1" ht="13.5" outlineLevel="2" spans="1:19">
      <c r="A70" s="15">
        <v>64</v>
      </c>
      <c r="B70" s="15" t="s">
        <v>188</v>
      </c>
      <c r="C70" s="16" t="s">
        <v>221</v>
      </c>
      <c r="D70" s="15" t="s">
        <v>222</v>
      </c>
      <c r="E70" s="15">
        <v>30</v>
      </c>
      <c r="F70" s="17">
        <v>2284</v>
      </c>
      <c r="G70" s="18">
        <v>946.26</v>
      </c>
      <c r="H70" s="18">
        <v>731.84</v>
      </c>
      <c r="I70" s="18">
        <v>6928.88</v>
      </c>
      <c r="J70" s="18">
        <f t="shared" si="21"/>
        <v>990.183539823009</v>
      </c>
      <c r="K70" s="18">
        <f>VLOOKUP(D70,'[1]8月'!$B$1:$G$65536,6,FALSE)</f>
        <v>456.8</v>
      </c>
      <c r="L70" s="18">
        <f t="shared" si="22"/>
        <v>8073.59646017699</v>
      </c>
      <c r="M70" s="18">
        <f t="shared" si="23"/>
        <v>89.076</v>
      </c>
      <c r="N70" s="18">
        <f t="shared" si="24"/>
        <v>201.839911504425</v>
      </c>
      <c r="O70" s="18">
        <f t="shared" si="25"/>
        <v>121.103946902655</v>
      </c>
      <c r="P70" s="18">
        <f t="shared" si="26"/>
        <v>161.47192920354</v>
      </c>
      <c r="Q70" s="18">
        <v>8430</v>
      </c>
      <c r="R70" s="26">
        <v>0</v>
      </c>
      <c r="S70" s="15">
        <v>-929.9</v>
      </c>
    </row>
    <row r="71" s="1" customFormat="1" ht="13.5" hidden="1" outlineLevel="2" spans="1:19">
      <c r="A71" s="15">
        <v>65</v>
      </c>
      <c r="B71" s="15" t="s">
        <v>188</v>
      </c>
      <c r="C71" s="16" t="s">
        <v>223</v>
      </c>
      <c r="D71" s="15" t="s">
        <v>224</v>
      </c>
      <c r="E71" s="15">
        <v>30</v>
      </c>
      <c r="F71" s="17">
        <v>2807</v>
      </c>
      <c r="G71" s="18">
        <v>1162.94</v>
      </c>
      <c r="H71" s="18"/>
      <c r="I71" s="18"/>
      <c r="J71" s="18">
        <f t="shared" si="21"/>
        <v>133.789557522124</v>
      </c>
      <c r="K71" s="18"/>
      <c r="L71" s="18">
        <f t="shared" si="22"/>
        <v>1029.15044247788</v>
      </c>
      <c r="M71" s="18">
        <f t="shared" si="23"/>
        <v>109.473</v>
      </c>
      <c r="N71" s="18">
        <f t="shared" si="24"/>
        <v>25.7287610619469</v>
      </c>
      <c r="O71" s="18">
        <f t="shared" si="25"/>
        <v>15.4372566371681</v>
      </c>
      <c r="P71" s="18">
        <f t="shared" si="26"/>
        <v>20.5830088495575</v>
      </c>
      <c r="Q71" s="18"/>
      <c r="R71" s="26">
        <v>857.93</v>
      </c>
      <c r="S71" s="15"/>
    </row>
    <row r="72" s="1" customFormat="1" ht="13.5" outlineLevel="2" spans="1:19">
      <c r="A72" s="15">
        <v>66</v>
      </c>
      <c r="B72" s="15" t="s">
        <v>188</v>
      </c>
      <c r="C72" s="16" t="s">
        <v>225</v>
      </c>
      <c r="D72" s="15" t="s">
        <v>226</v>
      </c>
      <c r="E72" s="15">
        <v>30</v>
      </c>
      <c r="F72" s="17">
        <v>3324</v>
      </c>
      <c r="G72" s="18">
        <v>1377.13</v>
      </c>
      <c r="H72" s="18">
        <v>783.98</v>
      </c>
      <c r="I72" s="18">
        <v>7311.18</v>
      </c>
      <c r="J72" s="18">
        <f t="shared" si="21"/>
        <v>1089.73247787611</v>
      </c>
      <c r="K72" s="18"/>
      <c r="L72" s="18">
        <f t="shared" si="22"/>
        <v>8382.55752212389</v>
      </c>
      <c r="M72" s="18">
        <f t="shared" si="23"/>
        <v>129.636</v>
      </c>
      <c r="N72" s="18">
        <f t="shared" si="24"/>
        <v>209.563938053097</v>
      </c>
      <c r="O72" s="18">
        <f t="shared" si="25"/>
        <v>125.738362831858</v>
      </c>
      <c r="P72" s="18">
        <f t="shared" si="26"/>
        <v>167.651150442478</v>
      </c>
      <c r="Q72" s="18"/>
      <c r="R72" s="26">
        <v>7749.97</v>
      </c>
      <c r="S72" s="15"/>
    </row>
    <row r="73" s="1" customFormat="1" ht="13.5" outlineLevel="2" spans="1:19">
      <c r="A73" s="15">
        <v>67</v>
      </c>
      <c r="B73" s="15" t="s">
        <v>188</v>
      </c>
      <c r="C73" s="16" t="s">
        <v>227</v>
      </c>
      <c r="D73" s="15" t="s">
        <v>228</v>
      </c>
      <c r="E73" s="15">
        <v>30</v>
      </c>
      <c r="F73" s="17">
        <v>2943</v>
      </c>
      <c r="G73" s="18">
        <v>1219.28</v>
      </c>
      <c r="H73" s="18">
        <v>426.74</v>
      </c>
      <c r="I73" s="18">
        <v>5601.93</v>
      </c>
      <c r="J73" s="18">
        <f t="shared" si="21"/>
        <v>833.834955752213</v>
      </c>
      <c r="K73" s="18"/>
      <c r="L73" s="18">
        <f t="shared" si="22"/>
        <v>6414.11504424779</v>
      </c>
      <c r="M73" s="18">
        <f t="shared" si="23"/>
        <v>114.777</v>
      </c>
      <c r="N73" s="18">
        <f t="shared" si="24"/>
        <v>160.352876106195</v>
      </c>
      <c r="O73" s="18">
        <f t="shared" si="25"/>
        <v>96.2117256637168</v>
      </c>
      <c r="P73" s="18">
        <f t="shared" si="26"/>
        <v>128.282300884956</v>
      </c>
      <c r="Q73" s="18">
        <v>8430</v>
      </c>
      <c r="R73" s="26">
        <v>0</v>
      </c>
      <c r="S73" s="15">
        <v>-2515.51</v>
      </c>
    </row>
    <row r="74" s="1" customFormat="1" ht="13.5" outlineLevel="2" spans="1:19">
      <c r="A74" s="15">
        <v>68</v>
      </c>
      <c r="B74" s="15" t="s">
        <v>188</v>
      </c>
      <c r="C74" s="16" t="s">
        <v>229</v>
      </c>
      <c r="D74" s="15" t="s">
        <v>230</v>
      </c>
      <c r="E74" s="15">
        <v>30</v>
      </c>
      <c r="F74" s="17">
        <v>3111</v>
      </c>
      <c r="G74" s="18">
        <v>1288.89</v>
      </c>
      <c r="H74" s="18">
        <v>747.89</v>
      </c>
      <c r="I74" s="18">
        <v>7002.77</v>
      </c>
      <c r="J74" s="18">
        <f t="shared" si="21"/>
        <v>1039.9482300885</v>
      </c>
      <c r="K74" s="18">
        <f>VLOOKUP(D74,'[1]8月'!$B$1:$G$65536,6,FALSE)</f>
        <v>622.2</v>
      </c>
      <c r="L74" s="18">
        <f t="shared" si="22"/>
        <v>8621.80176991151</v>
      </c>
      <c r="M74" s="18">
        <f t="shared" si="23"/>
        <v>121.329</v>
      </c>
      <c r="N74" s="18">
        <f t="shared" si="24"/>
        <v>215.545044247788</v>
      </c>
      <c r="O74" s="18">
        <f t="shared" si="25"/>
        <v>129.327026548673</v>
      </c>
      <c r="P74" s="18">
        <f t="shared" si="26"/>
        <v>172.43603539823</v>
      </c>
      <c r="Q74" s="18">
        <v>8430</v>
      </c>
      <c r="R74" s="26">
        <v>0</v>
      </c>
      <c r="S74" s="15">
        <v>-446.84</v>
      </c>
    </row>
    <row r="75" s="1" customFormat="1" ht="13.5" outlineLevel="2" spans="1:19">
      <c r="A75" s="15">
        <v>69</v>
      </c>
      <c r="B75" s="15" t="s">
        <v>188</v>
      </c>
      <c r="C75" s="16" t="s">
        <v>231</v>
      </c>
      <c r="D75" s="15" t="s">
        <v>232</v>
      </c>
      <c r="E75" s="15">
        <v>30</v>
      </c>
      <c r="F75" s="17">
        <v>3082</v>
      </c>
      <c r="G75" s="18">
        <v>1276.87</v>
      </c>
      <c r="H75" s="18">
        <v>744.56</v>
      </c>
      <c r="I75" s="18">
        <v>7098.31</v>
      </c>
      <c r="J75" s="18">
        <f t="shared" si="21"/>
        <v>1049.17362831858</v>
      </c>
      <c r="K75" s="18">
        <f>VLOOKUP(D75,'[1]8月'!$B$1:$G$65536,6,FALSE)</f>
        <v>616.4</v>
      </c>
      <c r="L75" s="18">
        <f t="shared" si="22"/>
        <v>8686.96637168142</v>
      </c>
      <c r="M75" s="18">
        <f t="shared" si="23"/>
        <v>120.198</v>
      </c>
      <c r="N75" s="18">
        <f t="shared" si="24"/>
        <v>217.174159292035</v>
      </c>
      <c r="O75" s="18">
        <f t="shared" si="25"/>
        <v>130.304495575221</v>
      </c>
      <c r="P75" s="18">
        <f t="shared" si="26"/>
        <v>173.739327433628</v>
      </c>
      <c r="Q75" s="18"/>
      <c r="R75" s="26">
        <v>8045.55</v>
      </c>
      <c r="S75" s="15"/>
    </row>
    <row r="76" s="1" customFormat="1" ht="13.5" outlineLevel="2" spans="1:19">
      <c r="A76" s="15">
        <v>70</v>
      </c>
      <c r="B76" s="15" t="s">
        <v>188</v>
      </c>
      <c r="C76" s="16" t="s">
        <v>233</v>
      </c>
      <c r="D76" s="15" t="s">
        <v>234</v>
      </c>
      <c r="E76" s="15">
        <v>30</v>
      </c>
      <c r="F76" s="17">
        <v>2915</v>
      </c>
      <c r="G76" s="18">
        <v>1207.68</v>
      </c>
      <c r="H76" s="18">
        <v>651.99</v>
      </c>
      <c r="I76" s="18">
        <v>6959.49</v>
      </c>
      <c r="J76" s="18">
        <f t="shared" si="21"/>
        <v>1014.59362831858</v>
      </c>
      <c r="K76" s="18">
        <f>VLOOKUP(D76,'[1]8月'!$B$1:$G$65536,6,FALSE)</f>
        <v>583</v>
      </c>
      <c r="L76" s="18">
        <f t="shared" si="22"/>
        <v>8387.56637168142</v>
      </c>
      <c r="M76" s="18">
        <f t="shared" si="23"/>
        <v>113.685</v>
      </c>
      <c r="N76" s="18">
        <f t="shared" si="24"/>
        <v>209.689159292035</v>
      </c>
      <c r="O76" s="18">
        <f t="shared" si="25"/>
        <v>125.813495575221</v>
      </c>
      <c r="P76" s="18">
        <f t="shared" si="26"/>
        <v>167.751327433628</v>
      </c>
      <c r="Q76" s="18"/>
      <c r="R76" s="26">
        <v>7770.63</v>
      </c>
      <c r="S76" s="15"/>
    </row>
    <row r="77" s="1" customFormat="1" ht="13.5" outlineLevel="2" spans="1:19">
      <c r="A77" s="15">
        <v>71</v>
      </c>
      <c r="B77" s="15" t="s">
        <v>188</v>
      </c>
      <c r="C77" s="16" t="s">
        <v>235</v>
      </c>
      <c r="D77" s="15" t="s">
        <v>236</v>
      </c>
      <c r="E77" s="15">
        <v>30</v>
      </c>
      <c r="F77" s="17">
        <v>3248</v>
      </c>
      <c r="G77" s="18">
        <v>1345.65</v>
      </c>
      <c r="H77" s="18">
        <v>753.91</v>
      </c>
      <c r="I77" s="18">
        <v>7469.67</v>
      </c>
      <c r="J77" s="18">
        <f t="shared" si="21"/>
        <v>1100.88486725664</v>
      </c>
      <c r="K77" s="18">
        <f>VLOOKUP(D77,'[1]8月'!$B$1:$G$65536,6,FALSE)</f>
        <v>649.6</v>
      </c>
      <c r="L77" s="18">
        <f t="shared" si="22"/>
        <v>9117.94513274336</v>
      </c>
      <c r="M77" s="18">
        <f t="shared" si="23"/>
        <v>126.672</v>
      </c>
      <c r="N77" s="18">
        <f t="shared" si="24"/>
        <v>227.948628318584</v>
      </c>
      <c r="O77" s="18">
        <f t="shared" si="25"/>
        <v>136.76917699115</v>
      </c>
      <c r="P77" s="18">
        <f t="shared" si="26"/>
        <v>182.358902654867</v>
      </c>
      <c r="Q77" s="18"/>
      <c r="R77" s="26">
        <v>8444.2</v>
      </c>
      <c r="S77" s="15"/>
    </row>
    <row r="78" s="1" customFormat="1" ht="13.5" outlineLevel="2" spans="1:19">
      <c r="A78" s="15">
        <v>72</v>
      </c>
      <c r="B78" s="15" t="s">
        <v>188</v>
      </c>
      <c r="C78" s="16" t="s">
        <v>201</v>
      </c>
      <c r="D78" s="15" t="s">
        <v>237</v>
      </c>
      <c r="E78" s="15">
        <v>30</v>
      </c>
      <c r="F78" s="17">
        <v>3436</v>
      </c>
      <c r="G78" s="18">
        <v>1423.53</v>
      </c>
      <c r="H78" s="18">
        <v>678.38</v>
      </c>
      <c r="I78" s="18">
        <v>7644.77</v>
      </c>
      <c r="J78" s="18">
        <f t="shared" si="21"/>
        <v>1121.29946902655</v>
      </c>
      <c r="K78" s="18"/>
      <c r="L78" s="18">
        <f t="shared" si="22"/>
        <v>8625.38053097345</v>
      </c>
      <c r="M78" s="18">
        <f t="shared" si="23"/>
        <v>134.004</v>
      </c>
      <c r="N78" s="18">
        <f t="shared" si="24"/>
        <v>215.634513274336</v>
      </c>
      <c r="O78" s="18">
        <f t="shared" si="25"/>
        <v>129.380707964602</v>
      </c>
      <c r="P78" s="18">
        <f t="shared" si="26"/>
        <v>172.507610619469</v>
      </c>
      <c r="Q78" s="18"/>
      <c r="R78" s="26">
        <v>7973.85</v>
      </c>
      <c r="S78" s="15"/>
    </row>
    <row r="79" s="1" customFormat="1" ht="13.5" outlineLevel="2" spans="1:19">
      <c r="A79" s="15">
        <v>73</v>
      </c>
      <c r="B79" s="15" t="s">
        <v>188</v>
      </c>
      <c r="C79" s="16" t="s">
        <v>201</v>
      </c>
      <c r="D79" s="15" t="s">
        <v>238</v>
      </c>
      <c r="E79" s="15">
        <v>15</v>
      </c>
      <c r="F79" s="17">
        <v>1717</v>
      </c>
      <c r="G79" s="18">
        <v>711.35</v>
      </c>
      <c r="H79" s="18">
        <v>318.47</v>
      </c>
      <c r="I79" s="18">
        <v>3838.28</v>
      </c>
      <c r="J79" s="18">
        <f t="shared" si="21"/>
        <v>560.046902654867</v>
      </c>
      <c r="K79" s="18"/>
      <c r="L79" s="18">
        <f t="shared" si="22"/>
        <v>4308.05309734513</v>
      </c>
      <c r="M79" s="18">
        <f t="shared" si="23"/>
        <v>66.963</v>
      </c>
      <c r="N79" s="18">
        <f t="shared" si="24"/>
        <v>107.701327433628</v>
      </c>
      <c r="O79" s="18">
        <f t="shared" si="25"/>
        <v>64.620796460177</v>
      </c>
      <c r="P79" s="18">
        <f t="shared" si="26"/>
        <v>86.1610619469027</v>
      </c>
      <c r="Q79" s="18"/>
      <c r="R79" s="26">
        <v>3982.61</v>
      </c>
      <c r="S79" s="15"/>
    </row>
    <row r="80" s="1" customFormat="1" ht="13.5" outlineLevel="2" spans="1:19">
      <c r="A80" s="15">
        <v>74</v>
      </c>
      <c r="B80" s="15" t="s">
        <v>188</v>
      </c>
      <c r="C80" s="16" t="s">
        <v>239</v>
      </c>
      <c r="D80" s="15" t="s">
        <v>240</v>
      </c>
      <c r="E80" s="15">
        <v>30</v>
      </c>
      <c r="F80" s="17">
        <v>3171</v>
      </c>
      <c r="G80" s="18">
        <v>1313.75</v>
      </c>
      <c r="H80" s="18">
        <v>758.25</v>
      </c>
      <c r="I80" s="18">
        <v>7244.71</v>
      </c>
      <c r="J80" s="18">
        <f t="shared" si="21"/>
        <v>1071.83389380531</v>
      </c>
      <c r="K80" s="18">
        <f>VLOOKUP(D80,'[1]8月'!$B$1:$G$65536,6,FALSE)</f>
        <v>634.2</v>
      </c>
      <c r="L80" s="18">
        <f t="shared" si="22"/>
        <v>8879.07610619469</v>
      </c>
      <c r="M80" s="18">
        <f t="shared" si="23"/>
        <v>123.669</v>
      </c>
      <c r="N80" s="18">
        <f t="shared" si="24"/>
        <v>221.976902654867</v>
      </c>
      <c r="O80" s="18">
        <f t="shared" si="25"/>
        <v>133.18614159292</v>
      </c>
      <c r="P80" s="18">
        <f t="shared" si="26"/>
        <v>177.581522123894</v>
      </c>
      <c r="Q80" s="18"/>
      <c r="R80" s="26">
        <v>8222.66</v>
      </c>
      <c r="S80" s="15"/>
    </row>
    <row r="81" s="1" customFormat="1" ht="13.5" outlineLevel="2" spans="1:19">
      <c r="A81" s="15">
        <v>75</v>
      </c>
      <c r="B81" s="15" t="s">
        <v>188</v>
      </c>
      <c r="C81" s="16" t="s">
        <v>241</v>
      </c>
      <c r="D81" s="15" t="s">
        <v>242</v>
      </c>
      <c r="E81" s="15">
        <v>30</v>
      </c>
      <c r="F81" s="17">
        <v>3079</v>
      </c>
      <c r="G81" s="18">
        <v>1275.63</v>
      </c>
      <c r="H81" s="18">
        <v>763.6</v>
      </c>
      <c r="I81" s="18">
        <v>7187.87</v>
      </c>
      <c r="J81" s="18">
        <f t="shared" si="21"/>
        <v>1061.52477876106</v>
      </c>
      <c r="K81" s="18"/>
      <c r="L81" s="18">
        <f t="shared" si="22"/>
        <v>8165.57522123894</v>
      </c>
      <c r="M81" s="18">
        <f t="shared" si="23"/>
        <v>120.081</v>
      </c>
      <c r="N81" s="18">
        <f t="shared" si="24"/>
        <v>204.139380530973</v>
      </c>
      <c r="O81" s="18">
        <f t="shared" si="25"/>
        <v>122.483628318584</v>
      </c>
      <c r="P81" s="18">
        <f t="shared" si="26"/>
        <v>163.311504424779</v>
      </c>
      <c r="Q81" s="18"/>
      <c r="R81" s="26">
        <v>7555.56</v>
      </c>
      <c r="S81" s="15"/>
    </row>
    <row r="82" s="2" customFormat="1" ht="13.5" hidden="1" outlineLevel="1" spans="1:19">
      <c r="A82" s="19"/>
      <c r="B82" s="19" t="s">
        <v>243</v>
      </c>
      <c r="C82" s="20"/>
      <c r="D82" s="19"/>
      <c r="E82" s="19"/>
      <c r="F82" s="21">
        <f t="shared" ref="F82:R82" si="27">SUBTOTAL(9,F54:F81)</f>
        <v>79460</v>
      </c>
      <c r="G82" s="21">
        <f t="shared" si="27"/>
        <v>32920.26</v>
      </c>
      <c r="H82" s="21">
        <f t="shared" si="27"/>
        <v>17795.35</v>
      </c>
      <c r="I82" s="21">
        <f t="shared" si="27"/>
        <v>183369.81</v>
      </c>
      <c r="J82" s="21">
        <f t="shared" si="27"/>
        <v>26930.1810619469</v>
      </c>
      <c r="K82" s="21">
        <f t="shared" si="27"/>
        <v>9715.4</v>
      </c>
      <c r="L82" s="21">
        <f t="shared" si="27"/>
        <v>216870.638938053</v>
      </c>
      <c r="M82" s="21">
        <f t="shared" si="27"/>
        <v>3098.94</v>
      </c>
      <c r="N82" s="21">
        <f t="shared" si="27"/>
        <v>5421.76597345133</v>
      </c>
      <c r="O82" s="21">
        <f t="shared" si="27"/>
        <v>3253.0595840708</v>
      </c>
      <c r="P82" s="21">
        <f t="shared" si="27"/>
        <v>4337.41277876106</v>
      </c>
      <c r="Q82" s="21">
        <f t="shared" si="27"/>
        <v>33720</v>
      </c>
      <c r="R82" s="21">
        <f t="shared" si="27"/>
        <v>172665.05</v>
      </c>
      <c r="S82" s="19"/>
    </row>
    <row r="83" s="1" customFormat="1" ht="13.5" outlineLevel="2" spans="1:19">
      <c r="A83" s="15">
        <v>76</v>
      </c>
      <c r="B83" s="15" t="s">
        <v>244</v>
      </c>
      <c r="C83" s="16" t="s">
        <v>245</v>
      </c>
      <c r="D83" s="15" t="s">
        <v>246</v>
      </c>
      <c r="E83" s="15">
        <v>30</v>
      </c>
      <c r="F83" s="17">
        <v>3454</v>
      </c>
      <c r="G83" s="18">
        <v>1430.99</v>
      </c>
      <c r="H83" s="18">
        <v>783.66</v>
      </c>
      <c r="I83" s="18">
        <v>7850.63</v>
      </c>
      <c r="J83" s="18">
        <f t="shared" ref="J83:J104" si="28">(G83+H83+I83)/1.13*0.13</f>
        <v>1157.95256637168</v>
      </c>
      <c r="K83" s="18">
        <f>VLOOKUP(D83,'[1]8月'!$B$1:$G$65536,6,FALSE)</f>
        <v>690.8</v>
      </c>
      <c r="L83" s="18">
        <f t="shared" ref="L83:L104" si="29">(G83+H83+I83)-J83+(K83)</f>
        <v>9598.12743362832</v>
      </c>
      <c r="M83" s="18">
        <f t="shared" ref="M83:M104" si="30">(F83)*0.039</f>
        <v>134.706</v>
      </c>
      <c r="N83" s="18">
        <f t="shared" ref="N83:N104" si="31">L83*0.025</f>
        <v>239.953185840708</v>
      </c>
      <c r="O83" s="18">
        <f t="shared" ref="O83:O104" si="32">L83*0.015</f>
        <v>143.971911504425</v>
      </c>
      <c r="P83" s="18">
        <f t="shared" ref="P83:P104" si="33">L83*0.02</f>
        <v>191.962548672566</v>
      </c>
      <c r="Q83" s="18"/>
      <c r="R83" s="26">
        <v>8887.53</v>
      </c>
      <c r="S83" s="15"/>
    </row>
    <row r="84" s="1" customFormat="1" ht="13.5" outlineLevel="2" spans="1:19">
      <c r="A84" s="15">
        <v>77</v>
      </c>
      <c r="B84" s="15" t="s">
        <v>244</v>
      </c>
      <c r="C84" s="16" t="s">
        <v>247</v>
      </c>
      <c r="D84" s="15" t="s">
        <v>248</v>
      </c>
      <c r="E84" s="15">
        <v>30</v>
      </c>
      <c r="F84" s="17">
        <v>2653</v>
      </c>
      <c r="G84" s="18">
        <v>1099.14</v>
      </c>
      <c r="H84" s="18">
        <v>568.45</v>
      </c>
      <c r="I84" s="18">
        <v>6137.93</v>
      </c>
      <c r="J84" s="18">
        <f t="shared" si="28"/>
        <v>897.980176991151</v>
      </c>
      <c r="K84" s="18">
        <f>VLOOKUP(D84,'[1]8月'!$B$1:$G$65536,6,FALSE)</f>
        <v>530.6</v>
      </c>
      <c r="L84" s="18">
        <f t="shared" si="29"/>
        <v>7438.13982300885</v>
      </c>
      <c r="M84" s="18">
        <f t="shared" si="30"/>
        <v>103.467</v>
      </c>
      <c r="N84" s="18">
        <f t="shared" si="31"/>
        <v>185.953495575221</v>
      </c>
      <c r="O84" s="18">
        <f t="shared" si="32"/>
        <v>111.572097345133</v>
      </c>
      <c r="P84" s="18">
        <f t="shared" si="33"/>
        <v>148.762796460177</v>
      </c>
      <c r="Q84" s="18"/>
      <c r="R84" s="26">
        <v>6888.38</v>
      </c>
      <c r="S84" s="15"/>
    </row>
    <row r="85" s="1" customFormat="1" ht="13.5" outlineLevel="2" spans="1:19">
      <c r="A85" s="15">
        <v>78</v>
      </c>
      <c r="B85" s="15" t="s">
        <v>244</v>
      </c>
      <c r="C85" s="16" t="s">
        <v>249</v>
      </c>
      <c r="D85" s="15" t="s">
        <v>250</v>
      </c>
      <c r="E85" s="15">
        <v>30</v>
      </c>
      <c r="F85" s="17">
        <v>3198</v>
      </c>
      <c r="G85" s="18">
        <v>1324.93</v>
      </c>
      <c r="H85" s="18">
        <v>603.19</v>
      </c>
      <c r="I85" s="18">
        <v>6905.34</v>
      </c>
      <c r="J85" s="18">
        <f t="shared" si="28"/>
        <v>1016.23876106195</v>
      </c>
      <c r="K85" s="18">
        <f>VLOOKUP(D85,'[1]8月'!$B$1:$G$65536,6,FALSE)</f>
        <v>639.6</v>
      </c>
      <c r="L85" s="18">
        <f t="shared" si="29"/>
        <v>8456.82123893805</v>
      </c>
      <c r="M85" s="18">
        <f t="shared" si="30"/>
        <v>124.722</v>
      </c>
      <c r="N85" s="18">
        <f t="shared" si="31"/>
        <v>211.420530973451</v>
      </c>
      <c r="O85" s="18">
        <f t="shared" si="32"/>
        <v>126.852318584071</v>
      </c>
      <c r="P85" s="18">
        <f t="shared" si="33"/>
        <v>169.136424778761</v>
      </c>
      <c r="Q85" s="18"/>
      <c r="R85" s="26">
        <v>7824.69</v>
      </c>
      <c r="S85" s="15"/>
    </row>
    <row r="86" s="1" customFormat="1" ht="13.5" outlineLevel="2" spans="1:19">
      <c r="A86" s="15">
        <v>79</v>
      </c>
      <c r="B86" s="15" t="s">
        <v>244</v>
      </c>
      <c r="C86" s="16" t="s">
        <v>251</v>
      </c>
      <c r="D86" s="15" t="s">
        <v>252</v>
      </c>
      <c r="E86" s="15">
        <v>30</v>
      </c>
      <c r="F86" s="17">
        <v>3401</v>
      </c>
      <c r="G86" s="18">
        <v>1409.03</v>
      </c>
      <c r="H86" s="18">
        <v>757.26</v>
      </c>
      <c r="I86" s="18">
        <v>7771.81</v>
      </c>
      <c r="J86" s="18">
        <f t="shared" si="28"/>
        <v>1143.32123893805</v>
      </c>
      <c r="K86" s="18">
        <f>VLOOKUP(D86,'[1]8月'!$B$1:$G$65536,6,FALSE)</f>
        <v>680.2</v>
      </c>
      <c r="L86" s="18">
        <f t="shared" si="29"/>
        <v>9474.97876106195</v>
      </c>
      <c r="M86" s="18">
        <f t="shared" si="30"/>
        <v>132.639</v>
      </c>
      <c r="N86" s="18">
        <f t="shared" si="31"/>
        <v>236.874469026549</v>
      </c>
      <c r="O86" s="18">
        <f t="shared" si="32"/>
        <v>142.124681415929</v>
      </c>
      <c r="P86" s="18">
        <f t="shared" si="33"/>
        <v>189.499575221239</v>
      </c>
      <c r="Q86" s="18"/>
      <c r="R86" s="26">
        <v>8773.84</v>
      </c>
      <c r="S86" s="15"/>
    </row>
    <row r="87" s="1" customFormat="1" ht="13.5" outlineLevel="2" spans="1:19">
      <c r="A87" s="15">
        <v>80</v>
      </c>
      <c r="B87" s="15" t="s">
        <v>244</v>
      </c>
      <c r="C87" s="16" t="s">
        <v>253</v>
      </c>
      <c r="D87" s="15" t="s">
        <v>254</v>
      </c>
      <c r="E87" s="15">
        <v>30</v>
      </c>
      <c r="F87" s="17">
        <v>3267</v>
      </c>
      <c r="G87" s="18">
        <v>1353.52</v>
      </c>
      <c r="H87" s="18">
        <v>711.47</v>
      </c>
      <c r="I87" s="18">
        <v>7387.67</v>
      </c>
      <c r="J87" s="18">
        <f t="shared" si="28"/>
        <v>1087.47415929204</v>
      </c>
      <c r="K87" s="18">
        <f>VLOOKUP(D87,'[1]8月'!$B$1:$G$65536,6,FALSE)</f>
        <v>653.4</v>
      </c>
      <c r="L87" s="18">
        <f t="shared" si="29"/>
        <v>9018.58584070796</v>
      </c>
      <c r="M87" s="18">
        <f t="shared" si="30"/>
        <v>127.413</v>
      </c>
      <c r="N87" s="18">
        <f t="shared" si="31"/>
        <v>225.464646017699</v>
      </c>
      <c r="O87" s="18">
        <f t="shared" si="32"/>
        <v>135.278787610619</v>
      </c>
      <c r="P87" s="18">
        <f t="shared" si="33"/>
        <v>180.371716814159</v>
      </c>
      <c r="Q87" s="18"/>
      <c r="R87" s="26">
        <v>8350.06</v>
      </c>
      <c r="S87" s="15"/>
    </row>
    <row r="88" s="1" customFormat="1" ht="13.5" outlineLevel="2" spans="1:19">
      <c r="A88" s="15">
        <v>81</v>
      </c>
      <c r="B88" s="15" t="s">
        <v>244</v>
      </c>
      <c r="C88" s="16" t="s">
        <v>255</v>
      </c>
      <c r="D88" s="15" t="s">
        <v>256</v>
      </c>
      <c r="E88" s="15">
        <v>30</v>
      </c>
      <c r="F88" s="17">
        <v>3170</v>
      </c>
      <c r="G88" s="18">
        <v>1313.33</v>
      </c>
      <c r="H88" s="18">
        <v>801.69</v>
      </c>
      <c r="I88" s="18">
        <v>7830.33</v>
      </c>
      <c r="J88" s="18">
        <f t="shared" si="28"/>
        <v>1144.15530973451</v>
      </c>
      <c r="K88" s="18">
        <f>VLOOKUP(D88,'[1]8月'!$B$1:$G$65536,6,FALSE)</f>
        <v>634</v>
      </c>
      <c r="L88" s="18">
        <f t="shared" si="29"/>
        <v>9435.19469026549</v>
      </c>
      <c r="M88" s="18">
        <f t="shared" si="30"/>
        <v>123.63</v>
      </c>
      <c r="N88" s="18">
        <f t="shared" si="31"/>
        <v>235.879867256637</v>
      </c>
      <c r="O88" s="18">
        <f t="shared" si="32"/>
        <v>141.527920353982</v>
      </c>
      <c r="P88" s="18">
        <f t="shared" si="33"/>
        <v>188.70389380531</v>
      </c>
      <c r="Q88" s="18"/>
      <c r="R88" s="26">
        <v>8745.45</v>
      </c>
      <c r="S88" s="15"/>
    </row>
    <row r="89" s="1" customFormat="1" ht="13.5" outlineLevel="2" spans="1:19">
      <c r="A89" s="15">
        <v>82</v>
      </c>
      <c r="B89" s="15" t="s">
        <v>244</v>
      </c>
      <c r="C89" s="16" t="s">
        <v>257</v>
      </c>
      <c r="D89" s="15" t="s">
        <v>258</v>
      </c>
      <c r="E89" s="15">
        <v>30</v>
      </c>
      <c r="F89" s="17">
        <v>2986</v>
      </c>
      <c r="G89" s="18">
        <v>1237.1</v>
      </c>
      <c r="H89" s="18">
        <v>704.79</v>
      </c>
      <c r="I89" s="18">
        <v>6955.34</v>
      </c>
      <c r="J89" s="18">
        <f t="shared" si="28"/>
        <v>1023.57513274336</v>
      </c>
      <c r="K89" s="18">
        <f>VLOOKUP(D89,'[1]8月'!$B$1:$G$65536,6,FALSE)</f>
        <v>597.2</v>
      </c>
      <c r="L89" s="18">
        <f t="shared" si="29"/>
        <v>8470.85486725664</v>
      </c>
      <c r="M89" s="18">
        <f t="shared" si="30"/>
        <v>116.454</v>
      </c>
      <c r="N89" s="18">
        <f t="shared" si="31"/>
        <v>211.771371681416</v>
      </c>
      <c r="O89" s="18">
        <f t="shared" si="32"/>
        <v>127.06282300885</v>
      </c>
      <c r="P89" s="18">
        <f t="shared" si="33"/>
        <v>169.417097345133</v>
      </c>
      <c r="Q89" s="18"/>
      <c r="R89" s="26">
        <v>7846.15</v>
      </c>
      <c r="S89" s="15"/>
    </row>
    <row r="90" s="1" customFormat="1" ht="13.5" outlineLevel="2" spans="1:19">
      <c r="A90" s="15">
        <v>83</v>
      </c>
      <c r="B90" s="15" t="s">
        <v>244</v>
      </c>
      <c r="C90" s="16" t="s">
        <v>259</v>
      </c>
      <c r="D90" s="15" t="s">
        <v>260</v>
      </c>
      <c r="E90" s="15">
        <v>30</v>
      </c>
      <c r="F90" s="17">
        <v>2922</v>
      </c>
      <c r="G90" s="18">
        <v>1210.58</v>
      </c>
      <c r="H90" s="18">
        <v>647.98</v>
      </c>
      <c r="I90" s="18">
        <v>6806.25</v>
      </c>
      <c r="J90" s="18">
        <f t="shared" si="28"/>
        <v>996.836548672566</v>
      </c>
      <c r="K90" s="18">
        <f>VLOOKUP(D90,'[1]8月'!$B$1:$G$65536,6,FALSE)</f>
        <v>584.4</v>
      </c>
      <c r="L90" s="18">
        <f t="shared" si="29"/>
        <v>8252.37345132743</v>
      </c>
      <c r="M90" s="18">
        <f t="shared" si="30"/>
        <v>113.958</v>
      </c>
      <c r="N90" s="18">
        <f t="shared" si="31"/>
        <v>206.309336283186</v>
      </c>
      <c r="O90" s="18">
        <f t="shared" si="32"/>
        <v>123.785601769912</v>
      </c>
      <c r="P90" s="18">
        <f t="shared" si="33"/>
        <v>165.047469026549</v>
      </c>
      <c r="Q90" s="18"/>
      <c r="R90" s="26">
        <v>7643.27</v>
      </c>
      <c r="S90" s="15"/>
    </row>
    <row r="91" s="1" customFormat="1" ht="13.5" outlineLevel="2" spans="1:19">
      <c r="A91" s="15">
        <v>84</v>
      </c>
      <c r="B91" s="15" t="s">
        <v>244</v>
      </c>
      <c r="C91" s="16" t="s">
        <v>261</v>
      </c>
      <c r="D91" s="15" t="s">
        <v>262</v>
      </c>
      <c r="E91" s="15">
        <v>30</v>
      </c>
      <c r="F91" s="17">
        <v>2713</v>
      </c>
      <c r="G91" s="18">
        <v>1124</v>
      </c>
      <c r="H91" s="18">
        <v>587.49</v>
      </c>
      <c r="I91" s="18">
        <v>6390.99</v>
      </c>
      <c r="J91" s="18">
        <f t="shared" si="28"/>
        <v>932.143716814159</v>
      </c>
      <c r="K91" s="18">
        <f>VLOOKUP(D91,'[1]8月'!$B$1:$G$65536,6,FALSE)</f>
        <v>542.6</v>
      </c>
      <c r="L91" s="18">
        <f t="shared" si="29"/>
        <v>7712.93628318584</v>
      </c>
      <c r="M91" s="18">
        <f t="shared" si="30"/>
        <v>105.807</v>
      </c>
      <c r="N91" s="18">
        <f t="shared" si="31"/>
        <v>192.823407079646</v>
      </c>
      <c r="O91" s="18">
        <f t="shared" si="32"/>
        <v>115.694044247788</v>
      </c>
      <c r="P91" s="18">
        <f t="shared" si="33"/>
        <v>154.258725663717</v>
      </c>
      <c r="Q91" s="18"/>
      <c r="R91" s="26">
        <v>7144.35</v>
      </c>
      <c r="S91" s="15"/>
    </row>
    <row r="92" s="1" customFormat="1" ht="13.5" outlineLevel="2" spans="1:19">
      <c r="A92" s="15">
        <v>85</v>
      </c>
      <c r="B92" s="15" t="s">
        <v>244</v>
      </c>
      <c r="C92" s="16" t="s">
        <v>263</v>
      </c>
      <c r="D92" s="15" t="s">
        <v>264</v>
      </c>
      <c r="E92" s="15">
        <v>30</v>
      </c>
      <c r="F92" s="17">
        <v>3191</v>
      </c>
      <c r="G92" s="18">
        <v>1322.03</v>
      </c>
      <c r="H92" s="18">
        <v>715.81</v>
      </c>
      <c r="I92" s="18">
        <v>7378.79</v>
      </c>
      <c r="J92" s="18">
        <f t="shared" si="28"/>
        <v>1083.32911504425</v>
      </c>
      <c r="K92" s="18">
        <f>VLOOKUP(D92,'[1]8月'!$B$1:$G$65536,6,FALSE)</f>
        <v>638.2</v>
      </c>
      <c r="L92" s="18">
        <f t="shared" si="29"/>
        <v>8971.50088495575</v>
      </c>
      <c r="M92" s="18">
        <f t="shared" si="30"/>
        <v>124.449</v>
      </c>
      <c r="N92" s="18">
        <f t="shared" si="31"/>
        <v>224.287522123894</v>
      </c>
      <c r="O92" s="18">
        <f t="shared" si="32"/>
        <v>134.572513274336</v>
      </c>
      <c r="P92" s="18">
        <f t="shared" si="33"/>
        <v>179.430017699115</v>
      </c>
      <c r="Q92" s="18"/>
      <c r="R92" s="26">
        <v>8308.76</v>
      </c>
      <c r="S92" s="15"/>
    </row>
    <row r="93" s="1" customFormat="1" ht="13.5" outlineLevel="2" spans="1:19">
      <c r="A93" s="15">
        <v>86</v>
      </c>
      <c r="B93" s="15" t="s">
        <v>244</v>
      </c>
      <c r="C93" s="16" t="s">
        <v>265</v>
      </c>
      <c r="D93" s="15" t="s">
        <v>266</v>
      </c>
      <c r="E93" s="15">
        <v>30</v>
      </c>
      <c r="F93" s="17">
        <v>2942</v>
      </c>
      <c r="G93" s="18">
        <v>1218.87</v>
      </c>
      <c r="H93" s="18">
        <v>707.79</v>
      </c>
      <c r="I93" s="18">
        <v>6889.57</v>
      </c>
      <c r="J93" s="18">
        <f t="shared" si="28"/>
        <v>1014.25654867257</v>
      </c>
      <c r="K93" s="18">
        <f>VLOOKUP(D93,'[1]8月'!$B$1:$G$65536,6,FALSE)</f>
        <v>588.4</v>
      </c>
      <c r="L93" s="18">
        <f t="shared" si="29"/>
        <v>8390.37345132743</v>
      </c>
      <c r="M93" s="18">
        <f t="shared" si="30"/>
        <v>114.738</v>
      </c>
      <c r="N93" s="18">
        <f t="shared" si="31"/>
        <v>209.759336283186</v>
      </c>
      <c r="O93" s="18">
        <f t="shared" si="32"/>
        <v>125.855601769912</v>
      </c>
      <c r="P93" s="18">
        <f t="shared" si="33"/>
        <v>167.807469026549</v>
      </c>
      <c r="Q93" s="18"/>
      <c r="R93" s="26">
        <v>7772.21</v>
      </c>
      <c r="S93" s="15"/>
    </row>
    <row r="94" s="1" customFormat="1" ht="13.5" outlineLevel="2" spans="1:19">
      <c r="A94" s="15">
        <v>87</v>
      </c>
      <c r="B94" s="15" t="s">
        <v>244</v>
      </c>
      <c r="C94" s="16" t="s">
        <v>267</v>
      </c>
      <c r="D94" s="15" t="s">
        <v>268</v>
      </c>
      <c r="E94" s="15">
        <v>30</v>
      </c>
      <c r="F94" s="17">
        <v>3375</v>
      </c>
      <c r="G94" s="18">
        <v>1398.26</v>
      </c>
      <c r="H94" s="18">
        <v>767.61</v>
      </c>
      <c r="I94" s="18">
        <v>7282.87</v>
      </c>
      <c r="J94" s="18">
        <f t="shared" si="28"/>
        <v>1087.02318584071</v>
      </c>
      <c r="K94" s="18">
        <f>VLOOKUP(D94,'[1]8月'!$B$1:$G$65536,6,FALSE)</f>
        <v>675</v>
      </c>
      <c r="L94" s="18">
        <f t="shared" si="29"/>
        <v>9036.71681415929</v>
      </c>
      <c r="M94" s="18">
        <f t="shared" si="30"/>
        <v>131.625</v>
      </c>
      <c r="N94" s="18">
        <f t="shared" si="31"/>
        <v>225.917920353982</v>
      </c>
      <c r="O94" s="18">
        <f t="shared" si="32"/>
        <v>135.550752212389</v>
      </c>
      <c r="P94" s="18">
        <f t="shared" si="33"/>
        <v>180.734336283186</v>
      </c>
      <c r="Q94" s="18"/>
      <c r="R94" s="26">
        <v>8362.89</v>
      </c>
      <c r="S94" s="15"/>
    </row>
    <row r="95" s="1" customFormat="1" ht="13.5" outlineLevel="2" spans="1:19">
      <c r="A95" s="15">
        <v>88</v>
      </c>
      <c r="B95" s="15" t="s">
        <v>244</v>
      </c>
      <c r="C95" s="16" t="s">
        <v>269</v>
      </c>
      <c r="D95" s="15" t="s">
        <v>270</v>
      </c>
      <c r="E95" s="15">
        <v>30</v>
      </c>
      <c r="F95" s="17">
        <v>2679</v>
      </c>
      <c r="G95" s="18">
        <v>1109.91</v>
      </c>
      <c r="H95" s="18">
        <v>612.21</v>
      </c>
      <c r="I95" s="18">
        <v>5982.72</v>
      </c>
      <c r="J95" s="18">
        <f t="shared" si="28"/>
        <v>886.397522123894</v>
      </c>
      <c r="K95" s="18">
        <f>VLOOKUP(D95,'[1]8月'!$B$1:$G$65536,6,FALSE)</f>
        <v>535.8</v>
      </c>
      <c r="L95" s="18">
        <f t="shared" si="29"/>
        <v>7354.24247787611</v>
      </c>
      <c r="M95" s="18">
        <f t="shared" si="30"/>
        <v>104.481</v>
      </c>
      <c r="N95" s="18">
        <f t="shared" si="31"/>
        <v>183.856061946903</v>
      </c>
      <c r="O95" s="18">
        <f t="shared" si="32"/>
        <v>110.313637168142</v>
      </c>
      <c r="P95" s="18">
        <f t="shared" si="33"/>
        <v>147.084849557522</v>
      </c>
      <c r="Q95" s="18"/>
      <c r="R95" s="26">
        <v>6808.51</v>
      </c>
      <c r="S95" s="15"/>
    </row>
    <row r="96" s="1" customFormat="1" ht="13.5" outlineLevel="2" spans="1:19">
      <c r="A96" s="15">
        <v>89</v>
      </c>
      <c r="B96" s="15" t="s">
        <v>244</v>
      </c>
      <c r="C96" s="16" t="s">
        <v>271</v>
      </c>
      <c r="D96" s="15" t="s">
        <v>272</v>
      </c>
      <c r="E96" s="15">
        <v>30</v>
      </c>
      <c r="F96" s="17">
        <v>3113</v>
      </c>
      <c r="G96" s="18">
        <v>1289.72</v>
      </c>
      <c r="H96" s="18">
        <v>732.51</v>
      </c>
      <c r="I96" s="18">
        <v>7321.92</v>
      </c>
      <c r="J96" s="18">
        <f t="shared" si="28"/>
        <v>1074.9907079646</v>
      </c>
      <c r="K96" s="18">
        <f>VLOOKUP(D96,'[1]8月'!$B$1:$G$65536,6,FALSE)</f>
        <v>622.6</v>
      </c>
      <c r="L96" s="18">
        <f t="shared" si="29"/>
        <v>8891.7592920354</v>
      </c>
      <c r="M96" s="18">
        <f t="shared" si="30"/>
        <v>121.407</v>
      </c>
      <c r="N96" s="18">
        <f t="shared" si="31"/>
        <v>222.293982300885</v>
      </c>
      <c r="O96" s="18">
        <f t="shared" si="32"/>
        <v>133.376389380531</v>
      </c>
      <c r="P96" s="18">
        <f t="shared" si="33"/>
        <v>177.835185840708</v>
      </c>
      <c r="Q96" s="18"/>
      <c r="R96" s="26">
        <v>8236.85</v>
      </c>
      <c r="S96" s="15"/>
    </row>
    <row r="97" s="1" customFormat="1" ht="13.5" outlineLevel="2" spans="1:19">
      <c r="A97" s="15">
        <v>90</v>
      </c>
      <c r="B97" s="15" t="s">
        <v>244</v>
      </c>
      <c r="C97" s="16" t="s">
        <v>273</v>
      </c>
      <c r="D97" s="15" t="s">
        <v>274</v>
      </c>
      <c r="E97" s="15">
        <v>30</v>
      </c>
      <c r="F97" s="17">
        <v>3064</v>
      </c>
      <c r="G97" s="18">
        <v>1269.42</v>
      </c>
      <c r="H97" s="18">
        <v>599.85</v>
      </c>
      <c r="I97" s="18">
        <v>6602.07</v>
      </c>
      <c r="J97" s="18">
        <f t="shared" si="28"/>
        <v>974.578938053097</v>
      </c>
      <c r="K97" s="18">
        <f>VLOOKUP(D97,'[1]8月'!$B$1:$G$65536,6,FALSE)</f>
        <v>612.8</v>
      </c>
      <c r="L97" s="18">
        <f t="shared" si="29"/>
        <v>8109.5610619469</v>
      </c>
      <c r="M97" s="18">
        <f t="shared" si="30"/>
        <v>119.496</v>
      </c>
      <c r="N97" s="18">
        <f t="shared" si="31"/>
        <v>202.739026548673</v>
      </c>
      <c r="O97" s="18">
        <f t="shared" si="32"/>
        <v>121.643415929204</v>
      </c>
      <c r="P97" s="18">
        <f t="shared" si="33"/>
        <v>162.191221238938</v>
      </c>
      <c r="Q97" s="18"/>
      <c r="R97" s="26">
        <v>7503.49</v>
      </c>
      <c r="S97" s="15"/>
    </row>
    <row r="98" s="1" customFormat="1" ht="13.5" outlineLevel="2" spans="1:19">
      <c r="A98" s="15">
        <v>91</v>
      </c>
      <c r="B98" s="15" t="s">
        <v>244</v>
      </c>
      <c r="C98" s="16" t="s">
        <v>275</v>
      </c>
      <c r="D98" s="15" t="s">
        <v>276</v>
      </c>
      <c r="E98" s="15">
        <v>30</v>
      </c>
      <c r="F98" s="17">
        <v>3211</v>
      </c>
      <c r="G98" s="18">
        <v>1330.32</v>
      </c>
      <c r="H98" s="18">
        <v>685.4</v>
      </c>
      <c r="I98" s="18">
        <v>7463.5</v>
      </c>
      <c r="J98" s="18">
        <f t="shared" si="28"/>
        <v>1090.52973451327</v>
      </c>
      <c r="K98" s="18">
        <f>VLOOKUP(D98,'[1]8月'!$B$1:$G$65536,6,FALSE)</f>
        <v>642.2</v>
      </c>
      <c r="L98" s="18">
        <f t="shared" si="29"/>
        <v>9030.89026548673</v>
      </c>
      <c r="M98" s="18">
        <f t="shared" si="30"/>
        <v>125.229</v>
      </c>
      <c r="N98" s="18">
        <f t="shared" si="31"/>
        <v>225.772256637168</v>
      </c>
      <c r="O98" s="18">
        <f t="shared" si="32"/>
        <v>135.463353982301</v>
      </c>
      <c r="P98" s="18">
        <f t="shared" si="33"/>
        <v>180.617805309735</v>
      </c>
      <c r="Q98" s="18"/>
      <c r="R98" s="26">
        <v>8363.81</v>
      </c>
      <c r="S98" s="15"/>
    </row>
    <row r="99" s="1" customFormat="1" ht="13.5" outlineLevel="2" spans="1:19">
      <c r="A99" s="15">
        <v>92</v>
      </c>
      <c r="B99" s="15" t="s">
        <v>244</v>
      </c>
      <c r="C99" s="16" t="s">
        <v>277</v>
      </c>
      <c r="D99" s="15" t="s">
        <v>278</v>
      </c>
      <c r="E99" s="15">
        <v>30</v>
      </c>
      <c r="F99" s="17">
        <v>3393</v>
      </c>
      <c r="G99" s="18">
        <v>1405.72</v>
      </c>
      <c r="H99" s="18">
        <v>791.34</v>
      </c>
      <c r="I99" s="18">
        <v>7668.71</v>
      </c>
      <c r="J99" s="18">
        <f t="shared" si="28"/>
        <v>1135.00008849558</v>
      </c>
      <c r="K99" s="18">
        <f>VLOOKUP(D99,'[1]8月'!$B$1:$G$65536,6,FALSE)</f>
        <v>678.6</v>
      </c>
      <c r="L99" s="18">
        <f t="shared" si="29"/>
        <v>9409.36991150443</v>
      </c>
      <c r="M99" s="18">
        <f t="shared" si="30"/>
        <v>132.327</v>
      </c>
      <c r="N99" s="18">
        <f t="shared" si="31"/>
        <v>235.234247787611</v>
      </c>
      <c r="O99" s="18">
        <f t="shared" si="32"/>
        <v>141.140548672566</v>
      </c>
      <c r="P99" s="18">
        <f t="shared" si="33"/>
        <v>188.187398230089</v>
      </c>
      <c r="Q99" s="18"/>
      <c r="R99" s="26">
        <v>8712.48</v>
      </c>
      <c r="S99" s="15"/>
    </row>
    <row r="100" s="1" customFormat="1" ht="13.5" outlineLevel="2" spans="1:19">
      <c r="A100" s="15">
        <v>93</v>
      </c>
      <c r="B100" s="15" t="s">
        <v>244</v>
      </c>
      <c r="C100" s="16" t="s">
        <v>279</v>
      </c>
      <c r="D100" s="15" t="s">
        <v>280</v>
      </c>
      <c r="E100" s="15">
        <v>30</v>
      </c>
      <c r="F100" s="17">
        <v>3247</v>
      </c>
      <c r="G100" s="18">
        <v>1345.23</v>
      </c>
      <c r="H100" s="18">
        <v>480.22</v>
      </c>
      <c r="I100" s="18">
        <v>7001.16</v>
      </c>
      <c r="J100" s="18">
        <f t="shared" si="28"/>
        <v>1015.4507079646</v>
      </c>
      <c r="K100" s="18"/>
      <c r="L100" s="18">
        <f t="shared" si="29"/>
        <v>7811.1592920354</v>
      </c>
      <c r="M100" s="18">
        <f t="shared" si="30"/>
        <v>126.633</v>
      </c>
      <c r="N100" s="18">
        <f t="shared" si="31"/>
        <v>195.278982300885</v>
      </c>
      <c r="O100" s="18">
        <f t="shared" si="32"/>
        <v>117.167389380531</v>
      </c>
      <c r="P100" s="18">
        <f t="shared" si="33"/>
        <v>156.223185840708</v>
      </c>
      <c r="Q100" s="18"/>
      <c r="R100" s="26">
        <v>7215.86</v>
      </c>
      <c r="S100" s="15"/>
    </row>
    <row r="101" s="1" customFormat="1" ht="13.5" outlineLevel="2" spans="1:19">
      <c r="A101" s="15">
        <v>94</v>
      </c>
      <c r="B101" s="15" t="s">
        <v>244</v>
      </c>
      <c r="C101" s="16" t="s">
        <v>281</v>
      </c>
      <c r="D101" s="15" t="s">
        <v>282</v>
      </c>
      <c r="E101" s="15">
        <v>30</v>
      </c>
      <c r="F101" s="17">
        <v>3341</v>
      </c>
      <c r="G101" s="18">
        <v>1384.18</v>
      </c>
      <c r="H101" s="18">
        <v>723.49</v>
      </c>
      <c r="I101" s="18">
        <v>7434.47</v>
      </c>
      <c r="J101" s="18">
        <f t="shared" si="28"/>
        <v>1097.76831858407</v>
      </c>
      <c r="K101" s="18">
        <f>VLOOKUP(D101,'[1]8月'!$B$1:$G$65536,6,FALSE)</f>
        <v>668.2</v>
      </c>
      <c r="L101" s="18">
        <f t="shared" si="29"/>
        <v>9112.57168141593</v>
      </c>
      <c r="M101" s="18">
        <f t="shared" si="30"/>
        <v>130.299</v>
      </c>
      <c r="N101" s="18">
        <f t="shared" si="31"/>
        <v>227.814292035398</v>
      </c>
      <c r="O101" s="18">
        <f t="shared" si="32"/>
        <v>136.688575221239</v>
      </c>
      <c r="P101" s="18">
        <f t="shared" si="33"/>
        <v>182.251433628319</v>
      </c>
      <c r="Q101" s="18"/>
      <c r="R101" s="26">
        <v>8435.52</v>
      </c>
      <c r="S101" s="15"/>
    </row>
    <row r="102" s="1" customFormat="1" ht="13.5" outlineLevel="2" spans="1:19">
      <c r="A102" s="15">
        <v>95</v>
      </c>
      <c r="B102" s="15" t="s">
        <v>244</v>
      </c>
      <c r="C102" s="16" t="s">
        <v>283</v>
      </c>
      <c r="D102" s="15" t="s">
        <v>284</v>
      </c>
      <c r="E102" s="15">
        <v>30</v>
      </c>
      <c r="F102" s="17">
        <v>2542</v>
      </c>
      <c r="G102" s="18">
        <v>1053.15</v>
      </c>
      <c r="H102" s="18">
        <v>517.98</v>
      </c>
      <c r="I102" s="18">
        <v>5287.23</v>
      </c>
      <c r="J102" s="18">
        <f t="shared" si="28"/>
        <v>789.014867256637</v>
      </c>
      <c r="K102" s="18">
        <f>VLOOKUP(D102,'[1]8月'!$B$1:$G$65536,6,FALSE)</f>
        <v>508.4</v>
      </c>
      <c r="L102" s="18">
        <f t="shared" si="29"/>
        <v>6577.74513274336</v>
      </c>
      <c r="M102" s="18">
        <f t="shared" si="30"/>
        <v>99.138</v>
      </c>
      <c r="N102" s="18">
        <f t="shared" si="31"/>
        <v>164.443628318584</v>
      </c>
      <c r="O102" s="18">
        <f t="shared" si="32"/>
        <v>98.6661769911504</v>
      </c>
      <c r="P102" s="18">
        <f t="shared" si="33"/>
        <v>131.554902654867</v>
      </c>
      <c r="Q102" s="18"/>
      <c r="R102" s="26">
        <v>6083.94</v>
      </c>
      <c r="S102" s="15"/>
    </row>
    <row r="103" s="1" customFormat="1" ht="13.5" outlineLevel="2" spans="1:19">
      <c r="A103" s="15">
        <v>96</v>
      </c>
      <c r="B103" s="15" t="s">
        <v>244</v>
      </c>
      <c r="C103" s="16" t="s">
        <v>285</v>
      </c>
      <c r="D103" s="15" t="s">
        <v>286</v>
      </c>
      <c r="E103" s="15">
        <v>30</v>
      </c>
      <c r="F103" s="17">
        <v>3339</v>
      </c>
      <c r="G103" s="18">
        <v>1383.35</v>
      </c>
      <c r="H103" s="18">
        <v>662.35</v>
      </c>
      <c r="I103" s="18">
        <v>6532.79</v>
      </c>
      <c r="J103" s="18">
        <f t="shared" si="28"/>
        <v>986.90592920354</v>
      </c>
      <c r="K103" s="18">
        <f>VLOOKUP(D103,'[1]8月'!$B$1:$G$65536,6,FALSE)</f>
        <v>667.8</v>
      </c>
      <c r="L103" s="18">
        <f t="shared" si="29"/>
        <v>8259.38407079646</v>
      </c>
      <c r="M103" s="18">
        <f t="shared" si="30"/>
        <v>130.221</v>
      </c>
      <c r="N103" s="18">
        <f t="shared" si="31"/>
        <v>206.484601769911</v>
      </c>
      <c r="O103" s="18">
        <f t="shared" si="32"/>
        <v>123.890761061947</v>
      </c>
      <c r="P103" s="18">
        <f t="shared" si="33"/>
        <v>165.187681415929</v>
      </c>
      <c r="Q103" s="18"/>
      <c r="R103" s="26">
        <v>7633.6</v>
      </c>
      <c r="S103" s="15"/>
    </row>
    <row r="104" s="1" customFormat="1" ht="13.5" outlineLevel="2" spans="1:19">
      <c r="A104" s="15">
        <v>97</v>
      </c>
      <c r="B104" s="15" t="s">
        <v>244</v>
      </c>
      <c r="C104" s="16" t="s">
        <v>287</v>
      </c>
      <c r="D104" s="15" t="s">
        <v>288</v>
      </c>
      <c r="E104" s="15">
        <v>30</v>
      </c>
      <c r="F104" s="17">
        <v>3258</v>
      </c>
      <c r="G104" s="18">
        <v>1349.79</v>
      </c>
      <c r="H104" s="18">
        <v>722.5</v>
      </c>
      <c r="I104" s="18">
        <v>7320.05</v>
      </c>
      <c r="J104" s="18">
        <f t="shared" si="28"/>
        <v>1080.53469026549</v>
      </c>
      <c r="K104" s="18">
        <f>VLOOKUP(D104,'[1]8月'!$B$1:$G$65536,6,FALSE)</f>
        <v>651.6</v>
      </c>
      <c r="L104" s="18">
        <f t="shared" si="29"/>
        <v>8963.40530973451</v>
      </c>
      <c r="M104" s="18">
        <f t="shared" si="30"/>
        <v>127.062</v>
      </c>
      <c r="N104" s="18">
        <f t="shared" si="31"/>
        <v>224.085132743363</v>
      </c>
      <c r="O104" s="18">
        <f t="shared" si="32"/>
        <v>134.451079646018</v>
      </c>
      <c r="P104" s="18">
        <f t="shared" si="33"/>
        <v>179.26810619469</v>
      </c>
      <c r="Q104" s="18"/>
      <c r="R104" s="26">
        <v>8298.54</v>
      </c>
      <c r="S104" s="15"/>
    </row>
    <row r="105" s="2" customFormat="1" ht="13.5" hidden="1" outlineLevel="1" spans="1:19">
      <c r="A105" s="19"/>
      <c r="B105" s="19" t="s">
        <v>289</v>
      </c>
      <c r="C105" s="20"/>
      <c r="D105" s="19"/>
      <c r="E105" s="19"/>
      <c r="F105" s="21">
        <f t="shared" ref="F105:R105" si="34">SUBTOTAL(9,F83:F104)</f>
        <v>68459</v>
      </c>
      <c r="G105" s="21">
        <f t="shared" si="34"/>
        <v>28362.57</v>
      </c>
      <c r="H105" s="21">
        <f t="shared" si="34"/>
        <v>14885.04</v>
      </c>
      <c r="I105" s="21">
        <f t="shared" si="34"/>
        <v>154202.14</v>
      </c>
      <c r="J105" s="21">
        <f t="shared" si="34"/>
        <v>22715.4579646018</v>
      </c>
      <c r="K105" s="21">
        <f t="shared" si="34"/>
        <v>13042.4</v>
      </c>
      <c r="L105" s="21">
        <f t="shared" si="34"/>
        <v>187776.692035398</v>
      </c>
      <c r="M105" s="21">
        <f t="shared" si="34"/>
        <v>2669.901</v>
      </c>
      <c r="N105" s="21">
        <f t="shared" si="34"/>
        <v>4694.41730088496</v>
      </c>
      <c r="O105" s="21">
        <f t="shared" si="34"/>
        <v>2816.65038053098</v>
      </c>
      <c r="P105" s="21">
        <f t="shared" si="34"/>
        <v>3755.53384070797</v>
      </c>
      <c r="Q105" s="21">
        <f t="shared" si="34"/>
        <v>0</v>
      </c>
      <c r="R105" s="21">
        <f t="shared" si="34"/>
        <v>173840.18</v>
      </c>
      <c r="S105" s="19"/>
    </row>
    <row r="106" s="1" customFormat="1" ht="13.5" outlineLevel="2" spans="1:19">
      <c r="A106" s="15">
        <v>98</v>
      </c>
      <c r="B106" s="15" t="s">
        <v>290</v>
      </c>
      <c r="C106" s="16" t="s">
        <v>291</v>
      </c>
      <c r="D106" s="15" t="s">
        <v>292</v>
      </c>
      <c r="E106" s="15">
        <v>30</v>
      </c>
      <c r="F106" s="17">
        <v>3007</v>
      </c>
      <c r="G106" s="18">
        <v>1245.8</v>
      </c>
      <c r="H106" s="18">
        <v>669.03</v>
      </c>
      <c r="I106" s="18">
        <v>6766.52</v>
      </c>
      <c r="J106" s="18">
        <f t="shared" ref="J106:J127" si="35">(G106+H106+I106)/1.13*0.13</f>
        <v>998.739380530974</v>
      </c>
      <c r="K106" s="18">
        <f>VLOOKUP(D106,'[1]8月'!$B$1:$G$65536,6,FALSE)</f>
        <v>601.4</v>
      </c>
      <c r="L106" s="18">
        <f t="shared" ref="L106:L127" si="36">(G106+H106+I106)-J106+(K106)</f>
        <v>8284.01061946903</v>
      </c>
      <c r="M106" s="18">
        <f t="shared" ref="M106:M127" si="37">(F106)*0.039</f>
        <v>117.273</v>
      </c>
      <c r="N106" s="18">
        <f t="shared" ref="N106:N127" si="38">L106*0.025</f>
        <v>207.100265486726</v>
      </c>
      <c r="O106" s="18">
        <f t="shared" ref="O106:O127" si="39">L106*0.015</f>
        <v>124.260159292035</v>
      </c>
      <c r="P106" s="18">
        <f t="shared" ref="P106:P127" si="40">L106*0.02</f>
        <v>165.680212389381</v>
      </c>
      <c r="Q106" s="18"/>
      <c r="R106" s="26">
        <v>7669.7</v>
      </c>
      <c r="S106" s="15"/>
    </row>
    <row r="107" s="1" customFormat="1" ht="13.5" outlineLevel="2" spans="1:19">
      <c r="A107" s="15">
        <v>99</v>
      </c>
      <c r="B107" s="15" t="s">
        <v>290</v>
      </c>
      <c r="C107" s="16" t="s">
        <v>293</v>
      </c>
      <c r="D107" s="15" t="s">
        <v>294</v>
      </c>
      <c r="E107" s="15">
        <v>30</v>
      </c>
      <c r="F107" s="17">
        <v>2901</v>
      </c>
      <c r="G107" s="18">
        <v>1201.88</v>
      </c>
      <c r="H107" s="18">
        <v>686.73</v>
      </c>
      <c r="I107" s="18">
        <v>6885.73</v>
      </c>
      <c r="J107" s="18">
        <f t="shared" si="35"/>
        <v>1009.43734513274</v>
      </c>
      <c r="K107" s="18">
        <f>VLOOKUP(D107,'[1]8月'!$B$1:$G$65536,6,FALSE)</f>
        <v>580.2</v>
      </c>
      <c r="L107" s="18">
        <f t="shared" si="36"/>
        <v>8345.10265486726</v>
      </c>
      <c r="M107" s="18">
        <f t="shared" si="37"/>
        <v>113.139</v>
      </c>
      <c r="N107" s="18">
        <f t="shared" si="38"/>
        <v>208.627566371681</v>
      </c>
      <c r="O107" s="18">
        <f t="shared" si="39"/>
        <v>125.176539823009</v>
      </c>
      <c r="P107" s="18">
        <f t="shared" si="40"/>
        <v>166.902053097345</v>
      </c>
      <c r="Q107" s="18"/>
      <c r="R107" s="26">
        <v>7731.26</v>
      </c>
      <c r="S107" s="15"/>
    </row>
    <row r="108" s="1" customFormat="1" ht="13.5" outlineLevel="2" spans="1:19">
      <c r="A108" s="15">
        <v>100</v>
      </c>
      <c r="B108" s="15" t="s">
        <v>290</v>
      </c>
      <c r="C108" s="16" t="s">
        <v>295</v>
      </c>
      <c r="D108" s="15" t="s">
        <v>296</v>
      </c>
      <c r="E108" s="15">
        <v>15</v>
      </c>
      <c r="F108" s="17">
        <v>820</v>
      </c>
      <c r="G108" s="18">
        <v>339.73</v>
      </c>
      <c r="H108" s="18">
        <v>315.46</v>
      </c>
      <c r="I108" s="18">
        <v>3601.44</v>
      </c>
      <c r="J108" s="18">
        <f t="shared" si="35"/>
        <v>489.700796460177</v>
      </c>
      <c r="K108" s="18">
        <f>VLOOKUP(D108,'[1]8月'!$B$1:$G$65536,6,FALSE)</f>
        <v>164</v>
      </c>
      <c r="L108" s="18">
        <f t="shared" si="36"/>
        <v>3930.92920353982</v>
      </c>
      <c r="M108" s="18">
        <f t="shared" si="37"/>
        <v>31.98</v>
      </c>
      <c r="N108" s="18">
        <f t="shared" si="38"/>
        <v>98.2732300884956</v>
      </c>
      <c r="O108" s="18">
        <f t="shared" si="39"/>
        <v>58.9639380530973</v>
      </c>
      <c r="P108" s="18">
        <f t="shared" si="40"/>
        <v>78.6185840707965</v>
      </c>
      <c r="Q108" s="18"/>
      <c r="R108" s="26">
        <v>3663.09</v>
      </c>
      <c r="S108" s="15"/>
    </row>
    <row r="109" s="1" customFormat="1" ht="13.5" outlineLevel="2" spans="1:19">
      <c r="A109" s="15">
        <v>101</v>
      </c>
      <c r="B109" s="15" t="s">
        <v>290</v>
      </c>
      <c r="C109" s="16" t="s">
        <v>295</v>
      </c>
      <c r="D109" s="15" t="s">
        <v>297</v>
      </c>
      <c r="E109" s="15">
        <v>15</v>
      </c>
      <c r="F109" s="17">
        <v>1426</v>
      </c>
      <c r="G109" s="18">
        <v>590.79</v>
      </c>
      <c r="H109" s="18">
        <v>328.16</v>
      </c>
      <c r="I109" s="18">
        <v>3621.56</v>
      </c>
      <c r="J109" s="18">
        <f t="shared" si="35"/>
        <v>522.359557522124</v>
      </c>
      <c r="K109" s="18">
        <f>VLOOKUP(D109,'[1]8月'!$B$1:$G$65536,6,FALSE)</f>
        <v>285.2</v>
      </c>
      <c r="L109" s="18">
        <f t="shared" si="36"/>
        <v>4303.35044247788</v>
      </c>
      <c r="M109" s="18">
        <f t="shared" si="37"/>
        <v>55.614</v>
      </c>
      <c r="N109" s="18">
        <f t="shared" si="38"/>
        <v>107.583761061947</v>
      </c>
      <c r="O109" s="18">
        <f t="shared" si="39"/>
        <v>64.5502566371681</v>
      </c>
      <c r="P109" s="18">
        <f t="shared" si="40"/>
        <v>86.0670088495575</v>
      </c>
      <c r="Q109" s="18"/>
      <c r="R109" s="26">
        <v>3989.54</v>
      </c>
      <c r="S109" s="15"/>
    </row>
    <row r="110" s="1" customFormat="1" ht="13.5" outlineLevel="2" spans="1:19">
      <c r="A110" s="15">
        <v>102</v>
      </c>
      <c r="B110" s="15" t="s">
        <v>290</v>
      </c>
      <c r="C110" s="16" t="s">
        <v>298</v>
      </c>
      <c r="D110" s="15" t="s">
        <v>299</v>
      </c>
      <c r="E110" s="15">
        <v>30</v>
      </c>
      <c r="F110" s="17">
        <v>3086</v>
      </c>
      <c r="G110" s="18">
        <v>1278.53</v>
      </c>
      <c r="H110" s="18">
        <v>591.16</v>
      </c>
      <c r="I110" s="18">
        <v>6610.19</v>
      </c>
      <c r="J110" s="18">
        <f t="shared" si="35"/>
        <v>975.561415929204</v>
      </c>
      <c r="K110" s="18">
        <f>VLOOKUP(D110,'[1]8月'!$B$1:$G$65536,6,FALSE)</f>
        <v>617.2</v>
      </c>
      <c r="L110" s="18">
        <f t="shared" si="36"/>
        <v>8121.5185840708</v>
      </c>
      <c r="M110" s="18">
        <f t="shared" si="37"/>
        <v>120.354</v>
      </c>
      <c r="N110" s="18">
        <f t="shared" si="38"/>
        <v>203.03796460177</v>
      </c>
      <c r="O110" s="18">
        <f t="shared" si="39"/>
        <v>121.822778761062</v>
      </c>
      <c r="P110" s="18">
        <f t="shared" si="40"/>
        <v>162.430371681416</v>
      </c>
      <c r="Q110" s="18"/>
      <c r="R110" s="26">
        <v>7513.87</v>
      </c>
      <c r="S110" s="15"/>
    </row>
    <row r="111" s="1" customFormat="1" ht="13.5" outlineLevel="2" spans="1:19">
      <c r="A111" s="15">
        <v>103</v>
      </c>
      <c r="B111" s="15" t="s">
        <v>290</v>
      </c>
      <c r="C111" s="16" t="s">
        <v>300</v>
      </c>
      <c r="D111" s="15" t="s">
        <v>301</v>
      </c>
      <c r="E111" s="15">
        <v>15</v>
      </c>
      <c r="F111" s="17">
        <v>1677</v>
      </c>
      <c r="G111" s="18">
        <v>694.78</v>
      </c>
      <c r="H111" s="18">
        <v>355.57</v>
      </c>
      <c r="I111" s="18">
        <v>3895.09</v>
      </c>
      <c r="J111" s="18">
        <f t="shared" si="35"/>
        <v>568.944424778761</v>
      </c>
      <c r="K111" s="18">
        <f>VLOOKUP(D111,'[1]8月'!$B$1:$G$65536,6,FALSE)</f>
        <v>335.4</v>
      </c>
      <c r="L111" s="18">
        <f t="shared" si="36"/>
        <v>4711.89557522124</v>
      </c>
      <c r="M111" s="18">
        <f t="shared" si="37"/>
        <v>65.403</v>
      </c>
      <c r="N111" s="18">
        <f t="shared" si="38"/>
        <v>117.797389380531</v>
      </c>
      <c r="O111" s="18">
        <f t="shared" si="39"/>
        <v>70.6784336283186</v>
      </c>
      <c r="P111" s="18">
        <f t="shared" si="40"/>
        <v>94.2379115044248</v>
      </c>
      <c r="Q111" s="18"/>
      <c r="R111" s="26">
        <v>4363.78</v>
      </c>
      <c r="S111" s="15"/>
    </row>
    <row r="112" s="1" customFormat="1" ht="13.5" outlineLevel="2" spans="1:19">
      <c r="A112" s="15">
        <v>104</v>
      </c>
      <c r="B112" s="15" t="s">
        <v>290</v>
      </c>
      <c r="C112" s="16" t="s">
        <v>300</v>
      </c>
      <c r="D112" s="15" t="s">
        <v>302</v>
      </c>
      <c r="E112" s="15">
        <v>15</v>
      </c>
      <c r="F112" s="17">
        <v>1691</v>
      </c>
      <c r="G112" s="18">
        <v>700.58</v>
      </c>
      <c r="H112" s="18">
        <v>366.27</v>
      </c>
      <c r="I112" s="18">
        <v>3941.54</v>
      </c>
      <c r="J112" s="18">
        <f t="shared" si="35"/>
        <v>576.186460176991</v>
      </c>
      <c r="K112" s="18">
        <f>VLOOKUP(D112,'[1]8月'!$B$1:$G$65536,6,FALSE)</f>
        <v>338.2</v>
      </c>
      <c r="L112" s="18">
        <f t="shared" si="36"/>
        <v>4770.40353982301</v>
      </c>
      <c r="M112" s="18">
        <f t="shared" si="37"/>
        <v>65.949</v>
      </c>
      <c r="N112" s="18">
        <f t="shared" si="38"/>
        <v>119.260088495575</v>
      </c>
      <c r="O112" s="18">
        <f t="shared" si="39"/>
        <v>71.5560530973451</v>
      </c>
      <c r="P112" s="18">
        <f t="shared" si="40"/>
        <v>95.4080707964602</v>
      </c>
      <c r="Q112" s="18"/>
      <c r="R112" s="26">
        <v>4418.23</v>
      </c>
      <c r="S112" s="15"/>
    </row>
    <row r="113" s="1" customFormat="1" ht="13.5" outlineLevel="2" spans="1:19">
      <c r="A113" s="15">
        <v>105</v>
      </c>
      <c r="B113" s="15" t="s">
        <v>290</v>
      </c>
      <c r="C113" s="16" t="s">
        <v>303</v>
      </c>
      <c r="D113" s="15" t="s">
        <v>304</v>
      </c>
      <c r="E113" s="15">
        <v>30</v>
      </c>
      <c r="F113" s="17">
        <v>3080</v>
      </c>
      <c r="G113" s="18">
        <v>1276.04</v>
      </c>
      <c r="H113" s="18">
        <v>719.82</v>
      </c>
      <c r="I113" s="18">
        <v>7132.66</v>
      </c>
      <c r="J113" s="18">
        <f t="shared" si="35"/>
        <v>1050.18371681416</v>
      </c>
      <c r="K113" s="18">
        <f>VLOOKUP(D113,'[1]8月'!$B$1:$G$65536,6,FALSE)</f>
        <v>616</v>
      </c>
      <c r="L113" s="18">
        <f t="shared" si="36"/>
        <v>8694.33628318584</v>
      </c>
      <c r="M113" s="18">
        <f t="shared" si="37"/>
        <v>120.12</v>
      </c>
      <c r="N113" s="18">
        <f t="shared" si="38"/>
        <v>217.358407079646</v>
      </c>
      <c r="O113" s="18">
        <f t="shared" si="39"/>
        <v>130.415044247788</v>
      </c>
      <c r="P113" s="18">
        <f t="shared" si="40"/>
        <v>173.886725663717</v>
      </c>
      <c r="Q113" s="18"/>
      <c r="R113" s="26">
        <v>8052.56</v>
      </c>
      <c r="S113" s="15"/>
    </row>
    <row r="114" s="1" customFormat="1" ht="13.5" outlineLevel="2" spans="1:19">
      <c r="A114" s="15">
        <v>106</v>
      </c>
      <c r="B114" s="15" t="s">
        <v>290</v>
      </c>
      <c r="C114" s="16" t="s">
        <v>305</v>
      </c>
      <c r="D114" s="15" t="s">
        <v>306</v>
      </c>
      <c r="E114" s="15">
        <v>30</v>
      </c>
      <c r="F114" s="17">
        <v>3403</v>
      </c>
      <c r="G114" s="18">
        <v>1409.86</v>
      </c>
      <c r="H114" s="18">
        <v>768.61</v>
      </c>
      <c r="I114" s="18">
        <v>7758.19</v>
      </c>
      <c r="J114" s="18">
        <f t="shared" si="35"/>
        <v>1143.15557522124</v>
      </c>
      <c r="K114" s="18">
        <f>VLOOKUP(D114,'[1]8月'!$B$1:$G$65536,6,FALSE)</f>
        <v>680.6</v>
      </c>
      <c r="L114" s="18">
        <f t="shared" si="36"/>
        <v>9474.10442477876</v>
      </c>
      <c r="M114" s="18">
        <f t="shared" si="37"/>
        <v>132.717</v>
      </c>
      <c r="N114" s="18">
        <f t="shared" si="38"/>
        <v>236.852610619469</v>
      </c>
      <c r="O114" s="18">
        <f t="shared" si="39"/>
        <v>142.111566371681</v>
      </c>
      <c r="P114" s="18">
        <f t="shared" si="40"/>
        <v>189.482088495575</v>
      </c>
      <c r="Q114" s="18"/>
      <c r="R114" s="26">
        <v>8772.94</v>
      </c>
      <c r="S114" s="15"/>
    </row>
    <row r="115" s="1" customFormat="1" ht="13.5" outlineLevel="2" spans="1:19">
      <c r="A115" s="15">
        <v>107</v>
      </c>
      <c r="B115" s="15" t="s">
        <v>290</v>
      </c>
      <c r="C115" s="16" t="s">
        <v>307</v>
      </c>
      <c r="D115" s="15" t="s">
        <v>308</v>
      </c>
      <c r="E115" s="15">
        <v>30</v>
      </c>
      <c r="F115" s="17">
        <v>3169</v>
      </c>
      <c r="G115" s="18">
        <v>1312.92</v>
      </c>
      <c r="H115" s="18">
        <v>716.82</v>
      </c>
      <c r="I115" s="18">
        <v>7316.69</v>
      </c>
      <c r="J115" s="18">
        <f t="shared" si="35"/>
        <v>1075.25300884956</v>
      </c>
      <c r="K115" s="18">
        <f>VLOOKUP(D115,'[1]8月'!$B$1:$G$65536,6,FALSE)</f>
        <v>633.8</v>
      </c>
      <c r="L115" s="18">
        <f t="shared" si="36"/>
        <v>8904.97699115044</v>
      </c>
      <c r="M115" s="18">
        <f t="shared" si="37"/>
        <v>123.591</v>
      </c>
      <c r="N115" s="18">
        <f t="shared" si="38"/>
        <v>222.624424778761</v>
      </c>
      <c r="O115" s="18">
        <f t="shared" si="39"/>
        <v>133.574654867257</v>
      </c>
      <c r="P115" s="18">
        <f t="shared" si="40"/>
        <v>178.099539823009</v>
      </c>
      <c r="Q115" s="18"/>
      <c r="R115" s="26">
        <v>8247.09</v>
      </c>
      <c r="S115" s="15"/>
    </row>
    <row r="116" s="1" customFormat="1" ht="13.5" outlineLevel="2" spans="1:19">
      <c r="A116" s="15">
        <v>108</v>
      </c>
      <c r="B116" s="15" t="s">
        <v>290</v>
      </c>
      <c r="C116" s="16" t="s">
        <v>309</v>
      </c>
      <c r="D116" s="15" t="s">
        <v>310</v>
      </c>
      <c r="E116" s="15">
        <v>30</v>
      </c>
      <c r="F116" s="17">
        <v>3120</v>
      </c>
      <c r="G116" s="18">
        <v>1292.62</v>
      </c>
      <c r="H116" s="18">
        <v>667.36</v>
      </c>
      <c r="I116" s="18">
        <v>7134.77</v>
      </c>
      <c r="J116" s="18">
        <f t="shared" si="35"/>
        <v>1046.29867256637</v>
      </c>
      <c r="K116" s="18">
        <f>VLOOKUP(D116,'[1]8月'!$B$1:$G$65536,6,FALSE)</f>
        <v>624</v>
      </c>
      <c r="L116" s="18">
        <f t="shared" si="36"/>
        <v>8672.45132743363</v>
      </c>
      <c r="M116" s="18">
        <f t="shared" si="37"/>
        <v>121.68</v>
      </c>
      <c r="N116" s="18">
        <f t="shared" si="38"/>
        <v>216.811283185841</v>
      </c>
      <c r="O116" s="18">
        <f t="shared" si="39"/>
        <v>130.086769911504</v>
      </c>
      <c r="P116" s="18">
        <f t="shared" si="40"/>
        <v>173.449026548673</v>
      </c>
      <c r="Q116" s="18"/>
      <c r="R116" s="26">
        <v>8030.42</v>
      </c>
      <c r="S116" s="15"/>
    </row>
    <row r="117" s="1" customFormat="1" ht="13.5" outlineLevel="2" spans="1:19">
      <c r="A117" s="15">
        <v>109</v>
      </c>
      <c r="B117" s="15" t="s">
        <v>290</v>
      </c>
      <c r="C117" s="16" t="s">
        <v>311</v>
      </c>
      <c r="D117" s="15" t="s">
        <v>312</v>
      </c>
      <c r="E117" s="15">
        <v>30</v>
      </c>
      <c r="F117" s="17">
        <v>3214</v>
      </c>
      <c r="G117" s="18">
        <v>1331.56</v>
      </c>
      <c r="H117" s="18">
        <v>802.7</v>
      </c>
      <c r="I117" s="18">
        <v>7638.68</v>
      </c>
      <c r="J117" s="18">
        <f t="shared" si="35"/>
        <v>1124.32053097345</v>
      </c>
      <c r="K117" s="18">
        <f>VLOOKUP(D117,'[1]8月'!$B$1:$G$65536,6,FALSE)</f>
        <v>642.8</v>
      </c>
      <c r="L117" s="18">
        <f t="shared" si="36"/>
        <v>9291.41946902655</v>
      </c>
      <c r="M117" s="18">
        <f t="shared" si="37"/>
        <v>125.346</v>
      </c>
      <c r="N117" s="18">
        <f t="shared" si="38"/>
        <v>232.285486725664</v>
      </c>
      <c r="O117" s="18">
        <f t="shared" si="39"/>
        <v>139.371292035398</v>
      </c>
      <c r="P117" s="18">
        <f t="shared" si="40"/>
        <v>185.828389380531</v>
      </c>
      <c r="Q117" s="18"/>
      <c r="R117" s="26">
        <v>8608.59</v>
      </c>
      <c r="S117" s="15"/>
    </row>
    <row r="118" s="1" customFormat="1" ht="13.5" outlineLevel="2" spans="1:19">
      <c r="A118" s="15">
        <v>110</v>
      </c>
      <c r="B118" s="15" t="s">
        <v>290</v>
      </c>
      <c r="C118" s="16" t="s">
        <v>313</v>
      </c>
      <c r="D118" s="15" t="s">
        <v>314</v>
      </c>
      <c r="E118" s="15">
        <v>30</v>
      </c>
      <c r="F118" s="17">
        <v>2754</v>
      </c>
      <c r="G118" s="18">
        <v>1140.98</v>
      </c>
      <c r="H118" s="18">
        <v>703.78</v>
      </c>
      <c r="I118" s="18">
        <v>6535.48</v>
      </c>
      <c r="J118" s="18">
        <f t="shared" si="35"/>
        <v>964.098407079646</v>
      </c>
      <c r="K118" s="18">
        <f>VLOOKUP(D118,'[1]8月'!$B$1:$G$65536,6,FALSE)</f>
        <v>550.8</v>
      </c>
      <c r="L118" s="18">
        <f t="shared" si="36"/>
        <v>7966.94159292035</v>
      </c>
      <c r="M118" s="18">
        <f t="shared" si="37"/>
        <v>107.406</v>
      </c>
      <c r="N118" s="18">
        <f t="shared" si="38"/>
        <v>199.173539823009</v>
      </c>
      <c r="O118" s="18">
        <f t="shared" si="39"/>
        <v>119.504123893805</v>
      </c>
      <c r="P118" s="18">
        <f t="shared" si="40"/>
        <v>159.338831858407</v>
      </c>
      <c r="Q118" s="18"/>
      <c r="R118" s="26">
        <v>7381.52</v>
      </c>
      <c r="S118" s="15"/>
    </row>
    <row r="119" s="1" customFormat="1" ht="13.5" outlineLevel="2" spans="1:19">
      <c r="A119" s="15">
        <v>111</v>
      </c>
      <c r="B119" s="15" t="s">
        <v>290</v>
      </c>
      <c r="C119" s="16" t="s">
        <v>315</v>
      </c>
      <c r="D119" s="15" t="s">
        <v>316</v>
      </c>
      <c r="E119" s="15">
        <v>30</v>
      </c>
      <c r="F119" s="17">
        <v>3299</v>
      </c>
      <c r="G119" s="18">
        <v>1366.78</v>
      </c>
      <c r="H119" s="18">
        <v>695.76</v>
      </c>
      <c r="I119" s="18">
        <v>7281.74</v>
      </c>
      <c r="J119" s="18">
        <f t="shared" si="35"/>
        <v>1075.00566371681</v>
      </c>
      <c r="K119" s="18">
        <f>VLOOKUP(D119,'[1]8月'!$B$1:$G$65536,6,FALSE)</f>
        <v>659.8</v>
      </c>
      <c r="L119" s="18">
        <f t="shared" si="36"/>
        <v>8929.07433628318</v>
      </c>
      <c r="M119" s="18">
        <f t="shared" si="37"/>
        <v>128.661</v>
      </c>
      <c r="N119" s="18">
        <f t="shared" si="38"/>
        <v>223.22685840708</v>
      </c>
      <c r="O119" s="18">
        <f t="shared" si="39"/>
        <v>133.936115044248</v>
      </c>
      <c r="P119" s="18">
        <f t="shared" si="40"/>
        <v>178.581486725664</v>
      </c>
      <c r="Q119" s="18"/>
      <c r="R119" s="26">
        <v>8264.67</v>
      </c>
      <c r="S119" s="15"/>
    </row>
    <row r="120" s="1" customFormat="1" ht="13.5" outlineLevel="2" spans="1:19">
      <c r="A120" s="15">
        <v>112</v>
      </c>
      <c r="B120" s="15" t="s">
        <v>290</v>
      </c>
      <c r="C120" s="16" t="s">
        <v>317</v>
      </c>
      <c r="D120" s="15" t="s">
        <v>318</v>
      </c>
      <c r="E120" s="15">
        <v>30</v>
      </c>
      <c r="F120" s="17">
        <v>2188</v>
      </c>
      <c r="G120" s="18">
        <v>906.49</v>
      </c>
      <c r="H120" s="18">
        <v>729.84</v>
      </c>
      <c r="I120" s="18">
        <v>6528.09</v>
      </c>
      <c r="J120" s="18">
        <f t="shared" si="35"/>
        <v>939.269557522124</v>
      </c>
      <c r="K120" s="18">
        <f>VLOOKUP(D120,'[1]8月'!$B$1:$G$65536,6,FALSE)</f>
        <v>437.6</v>
      </c>
      <c r="L120" s="18">
        <f t="shared" si="36"/>
        <v>7662.75044247788</v>
      </c>
      <c r="M120" s="18">
        <f t="shared" si="37"/>
        <v>85.332</v>
      </c>
      <c r="N120" s="18">
        <f t="shared" si="38"/>
        <v>191.568761061947</v>
      </c>
      <c r="O120" s="18">
        <f t="shared" si="39"/>
        <v>114.941256637168</v>
      </c>
      <c r="P120" s="18">
        <f t="shared" si="40"/>
        <v>153.255008849558</v>
      </c>
      <c r="Q120" s="18"/>
      <c r="R120" s="26">
        <v>7117.65</v>
      </c>
      <c r="S120" s="15"/>
    </row>
    <row r="121" s="1" customFormat="1" ht="13.5" outlineLevel="2" spans="1:19">
      <c r="A121" s="15">
        <v>113</v>
      </c>
      <c r="B121" s="15" t="s">
        <v>290</v>
      </c>
      <c r="C121" s="16" t="s">
        <v>319</v>
      </c>
      <c r="D121" s="15" t="s">
        <v>320</v>
      </c>
      <c r="E121" s="15">
        <v>30</v>
      </c>
      <c r="F121" s="17">
        <v>3382</v>
      </c>
      <c r="G121" s="18">
        <v>1401.16</v>
      </c>
      <c r="H121" s="18">
        <v>872.21</v>
      </c>
      <c r="I121" s="18">
        <v>8203.33</v>
      </c>
      <c r="J121" s="18">
        <f t="shared" si="35"/>
        <v>1205.28407079646</v>
      </c>
      <c r="K121" s="18">
        <f>VLOOKUP(D121,'[1]8月'!$B$1:$G$65536,6,FALSE)</f>
        <v>676.4</v>
      </c>
      <c r="L121" s="18">
        <f t="shared" si="36"/>
        <v>9947.81592920354</v>
      </c>
      <c r="M121" s="18">
        <f t="shared" si="37"/>
        <v>131.898</v>
      </c>
      <c r="N121" s="18">
        <f t="shared" si="38"/>
        <v>248.695398230088</v>
      </c>
      <c r="O121" s="18">
        <f t="shared" si="39"/>
        <v>149.217238938053</v>
      </c>
      <c r="P121" s="18">
        <f t="shared" si="40"/>
        <v>198.956318584071</v>
      </c>
      <c r="Q121" s="18"/>
      <c r="R121" s="26">
        <v>9219.05</v>
      </c>
      <c r="S121" s="15"/>
    </row>
    <row r="122" s="1" customFormat="1" ht="13.5" outlineLevel="2" spans="1:19">
      <c r="A122" s="15">
        <v>114</v>
      </c>
      <c r="B122" s="15" t="s">
        <v>290</v>
      </c>
      <c r="C122" s="16" t="s">
        <v>321</v>
      </c>
      <c r="D122" s="15" t="s">
        <v>322</v>
      </c>
      <c r="E122" s="15">
        <v>30</v>
      </c>
      <c r="F122" s="17">
        <v>3369</v>
      </c>
      <c r="G122" s="18">
        <v>1395.78</v>
      </c>
      <c r="H122" s="18">
        <v>626.92</v>
      </c>
      <c r="I122" s="18">
        <v>7508.97</v>
      </c>
      <c r="J122" s="18">
        <f t="shared" si="35"/>
        <v>1096.56380530973</v>
      </c>
      <c r="K122" s="18">
        <f>VLOOKUP(D122,'[1]8月'!$B$1:$G$65536,6,FALSE)</f>
        <v>673.8</v>
      </c>
      <c r="L122" s="18">
        <f t="shared" si="36"/>
        <v>9108.90619469027</v>
      </c>
      <c r="M122" s="18">
        <f t="shared" si="37"/>
        <v>131.391</v>
      </c>
      <c r="N122" s="18">
        <f t="shared" si="38"/>
        <v>227.722654867257</v>
      </c>
      <c r="O122" s="18">
        <f t="shared" si="39"/>
        <v>136.633592920354</v>
      </c>
      <c r="P122" s="18">
        <f t="shared" si="40"/>
        <v>182.178123893805</v>
      </c>
      <c r="Q122" s="18"/>
      <c r="R122" s="26">
        <v>8430.98</v>
      </c>
      <c r="S122" s="15"/>
    </row>
    <row r="123" s="1" customFormat="1" ht="13.5" outlineLevel="2" spans="1:19">
      <c r="A123" s="15">
        <v>115</v>
      </c>
      <c r="B123" s="15" t="s">
        <v>290</v>
      </c>
      <c r="C123" s="16" t="s">
        <v>323</v>
      </c>
      <c r="D123" s="15" t="s">
        <v>324</v>
      </c>
      <c r="E123" s="15">
        <v>30</v>
      </c>
      <c r="F123" s="17">
        <v>3108</v>
      </c>
      <c r="G123" s="18">
        <v>1287.64</v>
      </c>
      <c r="H123" s="18">
        <v>607.21</v>
      </c>
      <c r="I123" s="18">
        <v>7070.46</v>
      </c>
      <c r="J123" s="18">
        <f t="shared" si="35"/>
        <v>1031.40734513274</v>
      </c>
      <c r="K123" s="18">
        <f>VLOOKUP(D123,'[1]8月'!$B$1:$G$65536,6,FALSE)</f>
        <v>621.6</v>
      </c>
      <c r="L123" s="18">
        <f t="shared" si="36"/>
        <v>8555.50265486726</v>
      </c>
      <c r="M123" s="18">
        <f t="shared" si="37"/>
        <v>121.212</v>
      </c>
      <c r="N123" s="18">
        <f t="shared" si="38"/>
        <v>213.887566371681</v>
      </c>
      <c r="O123" s="18">
        <f t="shared" si="39"/>
        <v>128.332539823009</v>
      </c>
      <c r="P123" s="18">
        <f t="shared" si="40"/>
        <v>171.110053097345</v>
      </c>
      <c r="Q123" s="18"/>
      <c r="R123" s="26">
        <v>7920.96</v>
      </c>
      <c r="S123" s="15"/>
    </row>
    <row r="124" s="1" customFormat="1" ht="13.5" outlineLevel="2" spans="1:19">
      <c r="A124" s="15">
        <v>116</v>
      </c>
      <c r="B124" s="15" t="s">
        <v>290</v>
      </c>
      <c r="C124" s="16" t="s">
        <v>325</v>
      </c>
      <c r="D124" s="15" t="s">
        <v>326</v>
      </c>
      <c r="E124" s="15">
        <v>30</v>
      </c>
      <c r="F124" s="17">
        <v>2921</v>
      </c>
      <c r="G124" s="18">
        <v>1210.17</v>
      </c>
      <c r="H124" s="18">
        <v>697.44</v>
      </c>
      <c r="I124" s="18">
        <v>6835.43</v>
      </c>
      <c r="J124" s="18">
        <f t="shared" si="35"/>
        <v>1005.83646017699</v>
      </c>
      <c r="K124" s="18">
        <f>VLOOKUP(D124,'[1]8月'!$B$1:$G$65536,6,FALSE)</f>
        <v>584.2</v>
      </c>
      <c r="L124" s="18">
        <f t="shared" si="36"/>
        <v>8321.40353982301</v>
      </c>
      <c r="M124" s="18">
        <f t="shared" si="37"/>
        <v>113.919</v>
      </c>
      <c r="N124" s="18">
        <f t="shared" si="38"/>
        <v>208.035088495575</v>
      </c>
      <c r="O124" s="18">
        <f t="shared" si="39"/>
        <v>124.821053097345</v>
      </c>
      <c r="P124" s="18">
        <f t="shared" si="40"/>
        <v>166.42807079646</v>
      </c>
      <c r="Q124" s="18"/>
      <c r="R124" s="26">
        <v>7708.2</v>
      </c>
      <c r="S124" s="15"/>
    </row>
    <row r="125" s="1" customFormat="1" ht="13.5" outlineLevel="2" spans="1:19">
      <c r="A125" s="15">
        <v>117</v>
      </c>
      <c r="B125" s="15" t="s">
        <v>290</v>
      </c>
      <c r="C125" s="16" t="s">
        <v>327</v>
      </c>
      <c r="D125" s="15" t="s">
        <v>328</v>
      </c>
      <c r="E125" s="15">
        <v>30</v>
      </c>
      <c r="F125" s="17">
        <v>2758</v>
      </c>
      <c r="G125" s="18">
        <v>1142.64</v>
      </c>
      <c r="H125" s="18">
        <v>697.76</v>
      </c>
      <c r="I125" s="18">
        <v>6638.8</v>
      </c>
      <c r="J125" s="18">
        <f t="shared" si="35"/>
        <v>975.483185840708</v>
      </c>
      <c r="K125" s="18">
        <f>VLOOKUP(D125,'[1]8月'!$B$1:$G$65536,6,FALSE)</f>
        <v>551.6</v>
      </c>
      <c r="L125" s="18">
        <f t="shared" si="36"/>
        <v>8055.31681415929</v>
      </c>
      <c r="M125" s="18">
        <f t="shared" si="37"/>
        <v>107.562</v>
      </c>
      <c r="N125" s="18">
        <f t="shared" si="38"/>
        <v>201.382920353982</v>
      </c>
      <c r="O125" s="18">
        <f t="shared" si="39"/>
        <v>120.829752212389</v>
      </c>
      <c r="P125" s="18">
        <f t="shared" si="40"/>
        <v>161.106336283186</v>
      </c>
      <c r="Q125" s="18"/>
      <c r="R125" s="26">
        <v>7464.44</v>
      </c>
      <c r="S125" s="15"/>
    </row>
    <row r="126" s="1" customFormat="1" ht="13.5" outlineLevel="2" spans="1:19">
      <c r="A126" s="15">
        <v>118</v>
      </c>
      <c r="B126" s="15" t="s">
        <v>290</v>
      </c>
      <c r="C126" s="16" t="s">
        <v>329</v>
      </c>
      <c r="D126" s="15" t="s">
        <v>330</v>
      </c>
      <c r="E126" s="15">
        <v>30</v>
      </c>
      <c r="F126" s="17">
        <v>3066</v>
      </c>
      <c r="G126" s="18">
        <v>1270.24</v>
      </c>
      <c r="H126" s="18">
        <v>768.95</v>
      </c>
      <c r="I126" s="18">
        <v>7462.55</v>
      </c>
      <c r="J126" s="18">
        <f t="shared" si="35"/>
        <v>1093.12053097345</v>
      </c>
      <c r="K126" s="18">
        <f>VLOOKUP(D126,'[1]8月'!$B$1:$G$65536,6,FALSE)</f>
        <v>613.2</v>
      </c>
      <c r="L126" s="18">
        <f t="shared" si="36"/>
        <v>9021.81946902655</v>
      </c>
      <c r="M126" s="18">
        <f t="shared" si="37"/>
        <v>119.574</v>
      </c>
      <c r="N126" s="18">
        <f t="shared" si="38"/>
        <v>225.545486725664</v>
      </c>
      <c r="O126" s="18">
        <f t="shared" si="39"/>
        <v>135.327292035398</v>
      </c>
      <c r="P126" s="18">
        <f t="shared" si="40"/>
        <v>180.436389380531</v>
      </c>
      <c r="Q126" s="18"/>
      <c r="R126" s="26">
        <v>8360.94</v>
      </c>
      <c r="S126" s="15"/>
    </row>
    <row r="127" s="1" customFormat="1" ht="13.5" outlineLevel="2" spans="1:19">
      <c r="A127" s="15">
        <v>119</v>
      </c>
      <c r="B127" s="15" t="s">
        <v>290</v>
      </c>
      <c r="C127" s="16" t="s">
        <v>331</v>
      </c>
      <c r="D127" s="15" t="s">
        <v>332</v>
      </c>
      <c r="E127" s="15">
        <v>30</v>
      </c>
      <c r="F127" s="17">
        <v>3062</v>
      </c>
      <c r="G127" s="18">
        <v>1268.59</v>
      </c>
      <c r="H127" s="18">
        <v>648.3</v>
      </c>
      <c r="I127" s="18">
        <v>6575.69</v>
      </c>
      <c r="J127" s="18">
        <f t="shared" si="35"/>
        <v>977.022477876106</v>
      </c>
      <c r="K127" s="18">
        <f>VLOOKUP(D127,'[1]8月'!$B$1:$G$65536,6,FALSE)</f>
        <v>612.4</v>
      </c>
      <c r="L127" s="18">
        <f t="shared" si="36"/>
        <v>8127.95752212389</v>
      </c>
      <c r="M127" s="18">
        <f t="shared" si="37"/>
        <v>119.418</v>
      </c>
      <c r="N127" s="18">
        <f t="shared" si="38"/>
        <v>203.198938053097</v>
      </c>
      <c r="O127" s="18">
        <f t="shared" si="39"/>
        <v>121.919362831858</v>
      </c>
      <c r="P127" s="18">
        <f t="shared" si="40"/>
        <v>162.559150442478</v>
      </c>
      <c r="Q127" s="18"/>
      <c r="R127" s="26">
        <v>7520.86</v>
      </c>
      <c r="S127" s="15"/>
    </row>
    <row r="128" s="2" customFormat="1" ht="13.5" hidden="1" outlineLevel="1" spans="1:19">
      <c r="A128" s="19"/>
      <c r="B128" s="19" t="s">
        <v>333</v>
      </c>
      <c r="C128" s="20"/>
      <c r="D128" s="19"/>
      <c r="E128" s="19"/>
      <c r="F128" s="21">
        <f t="shared" ref="F128:R128" si="41">SUBTOTAL(9,F106:F127)</f>
        <v>60501</v>
      </c>
      <c r="G128" s="21">
        <f t="shared" si="41"/>
        <v>25065.56</v>
      </c>
      <c r="H128" s="21">
        <f t="shared" si="41"/>
        <v>14035.86</v>
      </c>
      <c r="I128" s="21">
        <f t="shared" si="41"/>
        <v>142943.6</v>
      </c>
      <c r="J128" s="21">
        <f t="shared" si="41"/>
        <v>20943.2323893805</v>
      </c>
      <c r="K128" s="21">
        <f t="shared" si="41"/>
        <v>12100.2</v>
      </c>
      <c r="L128" s="21">
        <f t="shared" si="41"/>
        <v>173201.987610619</v>
      </c>
      <c r="M128" s="21">
        <f t="shared" si="41"/>
        <v>2359.539</v>
      </c>
      <c r="N128" s="21">
        <f t="shared" si="41"/>
        <v>4330.04969026549</v>
      </c>
      <c r="O128" s="21">
        <f t="shared" si="41"/>
        <v>2598.02981415929</v>
      </c>
      <c r="P128" s="21">
        <f t="shared" si="41"/>
        <v>3464.03975221239</v>
      </c>
      <c r="Q128" s="21">
        <f t="shared" si="41"/>
        <v>0</v>
      </c>
      <c r="R128" s="21">
        <f t="shared" si="41"/>
        <v>160450.34</v>
      </c>
      <c r="S128" s="19"/>
    </row>
    <row r="129" s="1" customFormat="1" ht="13.5" outlineLevel="2" spans="1:19">
      <c r="A129" s="15">
        <v>120</v>
      </c>
      <c r="B129" s="15" t="s">
        <v>334</v>
      </c>
      <c r="C129" s="16" t="s">
        <v>335</v>
      </c>
      <c r="D129" s="15" t="s">
        <v>336</v>
      </c>
      <c r="E129" s="15">
        <v>30</v>
      </c>
      <c r="F129" s="17">
        <v>3127</v>
      </c>
      <c r="G129" s="18">
        <v>1295.52</v>
      </c>
      <c r="H129" s="18">
        <v>708.13</v>
      </c>
      <c r="I129" s="18">
        <v>7294.83</v>
      </c>
      <c r="J129" s="18">
        <f t="shared" ref="J129:J138" si="42">(G129+H129+I129)/1.13*0.13</f>
        <v>1069.73663716814</v>
      </c>
      <c r="K129" s="18">
        <f>VLOOKUP(D129,'[1]8月'!$B$1:$G$65536,6,FALSE)</f>
        <v>625.4</v>
      </c>
      <c r="L129" s="18">
        <f t="shared" ref="L129:L138" si="43">(G129+H129+I129)-J129+(K129)</f>
        <v>8854.14336283186</v>
      </c>
      <c r="M129" s="18">
        <f t="shared" ref="M129:M138" si="44">(F129)*0.039</f>
        <v>121.953</v>
      </c>
      <c r="N129" s="18">
        <f t="shared" ref="N129:N138" si="45">L129*0.025</f>
        <v>221.353584070796</v>
      </c>
      <c r="O129" s="18">
        <f t="shared" ref="O129:O138" si="46">L129*0.015</f>
        <v>132.812150442478</v>
      </c>
      <c r="P129" s="18">
        <f t="shared" ref="P129:P138" si="47">L129*0.02</f>
        <v>177.082867256637</v>
      </c>
      <c r="Q129" s="18"/>
      <c r="R129" s="26">
        <v>8200.94</v>
      </c>
      <c r="S129" s="15"/>
    </row>
    <row r="130" s="1" customFormat="1" ht="13.5" outlineLevel="2" spans="1:19">
      <c r="A130" s="15">
        <v>121</v>
      </c>
      <c r="B130" s="15" t="s">
        <v>334</v>
      </c>
      <c r="C130" s="16" t="s">
        <v>337</v>
      </c>
      <c r="D130" s="15" t="s">
        <v>338</v>
      </c>
      <c r="E130" s="15">
        <v>30</v>
      </c>
      <c r="F130" s="17">
        <v>3159</v>
      </c>
      <c r="G130" s="18">
        <v>1308.77</v>
      </c>
      <c r="H130" s="18">
        <v>721.83</v>
      </c>
      <c r="I130" s="18">
        <v>7216.07</v>
      </c>
      <c r="J130" s="18">
        <f t="shared" si="42"/>
        <v>1063.77619469027</v>
      </c>
      <c r="K130" s="18">
        <f>VLOOKUP(D130,'[1]8月'!$B$1:$G$65536,6,FALSE)</f>
        <v>631.8</v>
      </c>
      <c r="L130" s="18">
        <f t="shared" si="43"/>
        <v>8814.69380530973</v>
      </c>
      <c r="M130" s="18">
        <f t="shared" si="44"/>
        <v>123.201</v>
      </c>
      <c r="N130" s="18">
        <f t="shared" si="45"/>
        <v>220.367345132743</v>
      </c>
      <c r="O130" s="18">
        <f t="shared" si="46"/>
        <v>132.220407079646</v>
      </c>
      <c r="P130" s="18">
        <f t="shared" si="47"/>
        <v>176.293876106195</v>
      </c>
      <c r="Q130" s="18"/>
      <c r="R130" s="26">
        <v>8162.61</v>
      </c>
      <c r="S130" s="15"/>
    </row>
    <row r="131" s="1" customFormat="1" ht="13.5" outlineLevel="2" spans="1:19">
      <c r="A131" s="15">
        <v>122</v>
      </c>
      <c r="B131" s="15" t="s">
        <v>334</v>
      </c>
      <c r="C131" s="16" t="s">
        <v>339</v>
      </c>
      <c r="D131" s="15" t="s">
        <v>340</v>
      </c>
      <c r="E131" s="15">
        <v>30</v>
      </c>
      <c r="F131" s="17">
        <v>3119</v>
      </c>
      <c r="G131" s="18">
        <v>1292.2</v>
      </c>
      <c r="H131" s="18">
        <v>680.72</v>
      </c>
      <c r="I131" s="18">
        <v>7205.14</v>
      </c>
      <c r="J131" s="18">
        <f t="shared" si="42"/>
        <v>1055.88300884956</v>
      </c>
      <c r="K131" s="18">
        <f>VLOOKUP(D131,'[1]8月'!$B$1:$G$65536,6,FALSE)</f>
        <v>623.8</v>
      </c>
      <c r="L131" s="18">
        <f t="shared" si="43"/>
        <v>8745.97699115044</v>
      </c>
      <c r="M131" s="18">
        <f t="shared" si="44"/>
        <v>121.641</v>
      </c>
      <c r="N131" s="18">
        <f t="shared" si="45"/>
        <v>218.649424778761</v>
      </c>
      <c r="O131" s="18">
        <f t="shared" si="46"/>
        <v>131.189654867257</v>
      </c>
      <c r="P131" s="18">
        <f t="shared" si="47"/>
        <v>174.919539823009</v>
      </c>
      <c r="Q131" s="18"/>
      <c r="R131" s="26">
        <v>8099.58</v>
      </c>
      <c r="S131" s="15"/>
    </row>
    <row r="132" s="1" customFormat="1" ht="13.5" outlineLevel="2" spans="1:19">
      <c r="A132" s="15">
        <v>123</v>
      </c>
      <c r="B132" s="15" t="s">
        <v>334</v>
      </c>
      <c r="C132" s="16" t="s">
        <v>341</v>
      </c>
      <c r="D132" s="15" t="s">
        <v>342</v>
      </c>
      <c r="E132" s="15">
        <v>30</v>
      </c>
      <c r="F132" s="17">
        <v>1034</v>
      </c>
      <c r="G132" s="18">
        <v>428.39</v>
      </c>
      <c r="H132" s="18">
        <v>616.89</v>
      </c>
      <c r="I132" s="18">
        <v>7169.4</v>
      </c>
      <c r="J132" s="18">
        <f t="shared" si="42"/>
        <v>945.051681415929</v>
      </c>
      <c r="K132" s="18">
        <f>VLOOKUP(D132,'[1]8月'!$B$1:$G$65536,6,FALSE)</f>
        <v>206.8</v>
      </c>
      <c r="L132" s="18">
        <f t="shared" si="43"/>
        <v>7476.42831858407</v>
      </c>
      <c r="M132" s="18">
        <f t="shared" si="44"/>
        <v>40.326</v>
      </c>
      <c r="N132" s="18">
        <f t="shared" si="45"/>
        <v>186.910707964602</v>
      </c>
      <c r="O132" s="18">
        <f t="shared" si="46"/>
        <v>112.146424778761</v>
      </c>
      <c r="P132" s="18">
        <f t="shared" si="47"/>
        <v>149.528566371681</v>
      </c>
      <c r="Q132" s="18"/>
      <c r="R132" s="26">
        <v>6987.52</v>
      </c>
      <c r="S132" s="15"/>
    </row>
    <row r="133" s="1" customFormat="1" ht="13.5" outlineLevel="2" spans="1:19">
      <c r="A133" s="15">
        <v>124</v>
      </c>
      <c r="B133" s="15" t="s">
        <v>334</v>
      </c>
      <c r="C133" s="16" t="s">
        <v>343</v>
      </c>
      <c r="D133" s="15" t="s">
        <v>344</v>
      </c>
      <c r="E133" s="15">
        <v>30</v>
      </c>
      <c r="F133" s="17">
        <v>3150</v>
      </c>
      <c r="G133" s="18">
        <v>1305.05</v>
      </c>
      <c r="H133" s="18">
        <v>703.11</v>
      </c>
      <c r="I133" s="18">
        <v>7490.48</v>
      </c>
      <c r="J133" s="18">
        <f t="shared" si="42"/>
        <v>1092.76389380531</v>
      </c>
      <c r="K133" s="18">
        <f>VLOOKUP(D133,'[1]8月'!$B$1:$G$65536,6,FALSE)</f>
        <v>105</v>
      </c>
      <c r="L133" s="18">
        <f t="shared" si="43"/>
        <v>8510.87610619469</v>
      </c>
      <c r="M133" s="18">
        <f t="shared" si="44"/>
        <v>122.85</v>
      </c>
      <c r="N133" s="18">
        <f t="shared" si="45"/>
        <v>212.771902654867</v>
      </c>
      <c r="O133" s="18">
        <f t="shared" si="46"/>
        <v>127.66314159292</v>
      </c>
      <c r="P133" s="18">
        <f t="shared" si="47"/>
        <v>170.217522123894</v>
      </c>
      <c r="Q133" s="18"/>
      <c r="R133" s="26">
        <v>7877.37</v>
      </c>
      <c r="S133" s="15"/>
    </row>
    <row r="134" s="1" customFormat="1" ht="13.5" outlineLevel="2" spans="1:19">
      <c r="A134" s="15">
        <v>125</v>
      </c>
      <c r="B134" s="15" t="s">
        <v>334</v>
      </c>
      <c r="C134" s="16" t="s">
        <v>345</v>
      </c>
      <c r="D134" s="15" t="s">
        <v>346</v>
      </c>
      <c r="E134" s="15">
        <v>30</v>
      </c>
      <c r="F134" s="17">
        <v>2655</v>
      </c>
      <c r="G134" s="18">
        <v>1099.97</v>
      </c>
      <c r="H134" s="18">
        <v>624.58</v>
      </c>
      <c r="I134" s="18">
        <v>6988.04</v>
      </c>
      <c r="J134" s="18">
        <f t="shared" si="42"/>
        <v>1002.33336283186</v>
      </c>
      <c r="K134" s="18"/>
      <c r="L134" s="18">
        <f t="shared" si="43"/>
        <v>7710.25663716814</v>
      </c>
      <c r="M134" s="18">
        <f t="shared" si="44"/>
        <v>103.545</v>
      </c>
      <c r="N134" s="18">
        <f t="shared" si="45"/>
        <v>192.756415929204</v>
      </c>
      <c r="O134" s="18">
        <f t="shared" si="46"/>
        <v>115.653849557522</v>
      </c>
      <c r="P134" s="18">
        <f t="shared" si="47"/>
        <v>154.205132743363</v>
      </c>
      <c r="Q134" s="18"/>
      <c r="R134" s="26">
        <v>7144.1</v>
      </c>
      <c r="S134" s="15"/>
    </row>
    <row r="135" s="1" customFormat="1" ht="13.5" outlineLevel="2" spans="1:19">
      <c r="A135" s="15">
        <v>126</v>
      </c>
      <c r="B135" s="15" t="s">
        <v>334</v>
      </c>
      <c r="C135" s="16" t="s">
        <v>347</v>
      </c>
      <c r="D135" s="15" t="s">
        <v>348</v>
      </c>
      <c r="E135" s="15">
        <v>30</v>
      </c>
      <c r="F135" s="17">
        <v>3092</v>
      </c>
      <c r="G135" s="18">
        <v>1281.02</v>
      </c>
      <c r="H135" s="18">
        <v>722.5</v>
      </c>
      <c r="I135" s="18">
        <v>7429.22</v>
      </c>
      <c r="J135" s="18">
        <f t="shared" si="42"/>
        <v>1085.18247787611</v>
      </c>
      <c r="K135" s="18"/>
      <c r="L135" s="18">
        <f t="shared" si="43"/>
        <v>8347.55752212389</v>
      </c>
      <c r="M135" s="18">
        <f t="shared" si="44"/>
        <v>120.588</v>
      </c>
      <c r="N135" s="18">
        <f t="shared" si="45"/>
        <v>208.688938053097</v>
      </c>
      <c r="O135" s="18">
        <f t="shared" si="46"/>
        <v>125.213362831858</v>
      </c>
      <c r="P135" s="18">
        <f t="shared" si="47"/>
        <v>166.951150442478</v>
      </c>
      <c r="Q135" s="18"/>
      <c r="R135" s="26">
        <v>7726.12</v>
      </c>
      <c r="S135" s="15"/>
    </row>
    <row r="136" s="1" customFormat="1" ht="13.5" outlineLevel="2" spans="1:19">
      <c r="A136" s="15">
        <v>127</v>
      </c>
      <c r="B136" s="15" t="s">
        <v>334</v>
      </c>
      <c r="C136" s="16" t="s">
        <v>349</v>
      </c>
      <c r="D136" s="15" t="s">
        <v>350</v>
      </c>
      <c r="E136" s="15">
        <v>30</v>
      </c>
      <c r="F136" s="17">
        <v>3043</v>
      </c>
      <c r="G136" s="18">
        <v>1260.71</v>
      </c>
      <c r="H136" s="18">
        <v>403.35</v>
      </c>
      <c r="I136" s="18">
        <v>6603.97</v>
      </c>
      <c r="J136" s="18">
        <f t="shared" si="42"/>
        <v>951.189292035398</v>
      </c>
      <c r="K136" s="18">
        <f>VLOOKUP(D136,'[1]8月'!$B$1:$G$65536,6,FALSE)</f>
        <v>101.43</v>
      </c>
      <c r="L136" s="18">
        <f t="shared" si="43"/>
        <v>7418.2707079646</v>
      </c>
      <c r="M136" s="18">
        <f t="shared" si="44"/>
        <v>118.677</v>
      </c>
      <c r="N136" s="18">
        <f t="shared" si="45"/>
        <v>185.456767699115</v>
      </c>
      <c r="O136" s="18">
        <f t="shared" si="46"/>
        <v>111.274060619469</v>
      </c>
      <c r="P136" s="18">
        <f t="shared" si="47"/>
        <v>148.365414159292</v>
      </c>
      <c r="Q136" s="18"/>
      <c r="R136" s="26">
        <v>6854.5</v>
      </c>
      <c r="S136" s="15"/>
    </row>
    <row r="137" s="1" customFormat="1" ht="13.5" outlineLevel="2" spans="1:19">
      <c r="A137" s="15">
        <v>128</v>
      </c>
      <c r="B137" s="15" t="s">
        <v>334</v>
      </c>
      <c r="C137" s="16" t="s">
        <v>351</v>
      </c>
      <c r="D137" s="15" t="s">
        <v>352</v>
      </c>
      <c r="E137" s="15">
        <v>30</v>
      </c>
      <c r="F137" s="17">
        <v>2417</v>
      </c>
      <c r="G137" s="18">
        <v>1001.36</v>
      </c>
      <c r="H137" s="18">
        <v>724.16</v>
      </c>
      <c r="I137" s="18">
        <v>7196.2</v>
      </c>
      <c r="J137" s="18">
        <f t="shared" si="42"/>
        <v>1026.39256637168</v>
      </c>
      <c r="K137" s="18">
        <f>VLOOKUP(D137,'[1]8月'!$B$1:$G$65536,6,FALSE)</f>
        <v>483.4</v>
      </c>
      <c r="L137" s="18">
        <f t="shared" si="43"/>
        <v>8378.72743362832</v>
      </c>
      <c r="M137" s="18">
        <f t="shared" si="44"/>
        <v>94.263</v>
      </c>
      <c r="N137" s="18">
        <f t="shared" si="45"/>
        <v>209.468185840708</v>
      </c>
      <c r="O137" s="18">
        <f t="shared" si="46"/>
        <v>125.680911504425</v>
      </c>
      <c r="P137" s="18">
        <f t="shared" si="47"/>
        <v>167.574548672566</v>
      </c>
      <c r="Q137" s="18"/>
      <c r="R137" s="26">
        <v>7781.74</v>
      </c>
      <c r="S137" s="15"/>
    </row>
    <row r="138" s="1" customFormat="1" ht="13.5" outlineLevel="2" spans="1:19">
      <c r="A138" s="15">
        <v>129</v>
      </c>
      <c r="B138" s="15" t="s">
        <v>334</v>
      </c>
      <c r="C138" s="16" t="s">
        <v>353</v>
      </c>
      <c r="D138" s="15" t="s">
        <v>354</v>
      </c>
      <c r="E138" s="15">
        <v>30</v>
      </c>
      <c r="F138" s="17">
        <v>3003</v>
      </c>
      <c r="G138" s="18">
        <v>1244.14</v>
      </c>
      <c r="H138" s="18">
        <v>696.09</v>
      </c>
      <c r="I138" s="18">
        <v>7471.49</v>
      </c>
      <c r="J138" s="18">
        <f t="shared" si="42"/>
        <v>1082.76424778761</v>
      </c>
      <c r="K138" s="18">
        <f>VLOOKUP(D138,'[1]8月'!$B$1:$G$65536,6,FALSE)</f>
        <v>600.6</v>
      </c>
      <c r="L138" s="18">
        <f t="shared" si="43"/>
        <v>8929.55575221239</v>
      </c>
      <c r="M138" s="18">
        <f t="shared" si="44"/>
        <v>117.117</v>
      </c>
      <c r="N138" s="18">
        <f t="shared" si="45"/>
        <v>223.23889380531</v>
      </c>
      <c r="O138" s="18">
        <f t="shared" si="46"/>
        <v>133.943336283186</v>
      </c>
      <c r="P138" s="18">
        <f t="shared" si="47"/>
        <v>178.591115044248</v>
      </c>
      <c r="Q138" s="18"/>
      <c r="R138" s="26">
        <v>8276.67</v>
      </c>
      <c r="S138" s="15"/>
    </row>
    <row r="139" s="2" customFormat="1" ht="13.5" hidden="1" outlineLevel="1" spans="1:19">
      <c r="A139" s="19"/>
      <c r="B139" s="19" t="s">
        <v>355</v>
      </c>
      <c r="C139" s="20"/>
      <c r="D139" s="19"/>
      <c r="E139" s="19"/>
      <c r="F139" s="21">
        <f t="shared" ref="F139:R139" si="48">SUBTOTAL(9,F129:F138)</f>
        <v>27799</v>
      </c>
      <c r="G139" s="21">
        <f t="shared" si="48"/>
        <v>11517.13</v>
      </c>
      <c r="H139" s="21">
        <f t="shared" si="48"/>
        <v>6601.36</v>
      </c>
      <c r="I139" s="21">
        <f t="shared" si="48"/>
        <v>72064.84</v>
      </c>
      <c r="J139" s="21">
        <f t="shared" si="48"/>
        <v>10375.0733628319</v>
      </c>
      <c r="K139" s="21">
        <f t="shared" si="48"/>
        <v>3378.23</v>
      </c>
      <c r="L139" s="21">
        <f t="shared" si="48"/>
        <v>83186.4866371681</v>
      </c>
      <c r="M139" s="21">
        <f t="shared" si="48"/>
        <v>1084.161</v>
      </c>
      <c r="N139" s="21">
        <f t="shared" si="48"/>
        <v>2079.6621659292</v>
      </c>
      <c r="O139" s="21">
        <f t="shared" si="48"/>
        <v>1247.79729955752</v>
      </c>
      <c r="P139" s="21">
        <f t="shared" si="48"/>
        <v>1663.72973274336</v>
      </c>
      <c r="Q139" s="21">
        <f t="shared" si="48"/>
        <v>0</v>
      </c>
      <c r="R139" s="21">
        <f t="shared" si="48"/>
        <v>77111.15</v>
      </c>
      <c r="S139" s="19"/>
    </row>
    <row r="140" s="1" customFormat="1" ht="13.5" outlineLevel="2" spans="1:19">
      <c r="A140" s="15">
        <v>130</v>
      </c>
      <c r="B140" s="15" t="s">
        <v>356</v>
      </c>
      <c r="C140" s="16" t="s">
        <v>357</v>
      </c>
      <c r="D140" s="15" t="s">
        <v>358</v>
      </c>
      <c r="E140" s="15">
        <v>30</v>
      </c>
      <c r="F140" s="17">
        <v>3217</v>
      </c>
      <c r="G140" s="18">
        <v>1332.8</v>
      </c>
      <c r="H140" s="18">
        <v>708.45</v>
      </c>
      <c r="I140" s="18">
        <v>7443.85</v>
      </c>
      <c r="J140" s="18">
        <f t="shared" ref="J140:J162" si="49">(G140+H140+I140)/1.13*0.13</f>
        <v>1091.20619469027</v>
      </c>
      <c r="K140" s="18">
        <f>VLOOKUP(D140,'[1]8月'!$B$1:$G$65536,6,FALSE)</f>
        <v>643.4</v>
      </c>
      <c r="L140" s="18">
        <f t="shared" ref="L140:L162" si="50">(G140+H140+I140)-J140+(K140)</f>
        <v>9037.29380530974</v>
      </c>
      <c r="M140" s="18">
        <f t="shared" ref="M140:M162" si="51">(F140)*0.039</f>
        <v>125.463</v>
      </c>
      <c r="N140" s="18">
        <f t="shared" ref="N140:N162" si="52">L140*0.025</f>
        <v>225.932345132743</v>
      </c>
      <c r="O140" s="18">
        <f t="shared" ref="O140:O162" si="53">L140*0.015</f>
        <v>135.559407079646</v>
      </c>
      <c r="P140" s="18">
        <f t="shared" ref="P140:P162" si="54">L140*0.02</f>
        <v>180.745876106195</v>
      </c>
      <c r="Q140" s="18"/>
      <c r="R140" s="26">
        <v>8369.59</v>
      </c>
      <c r="S140" s="15"/>
    </row>
    <row r="141" s="1" customFormat="1" ht="13.5" outlineLevel="2" spans="1:19">
      <c r="A141" s="15">
        <v>131</v>
      </c>
      <c r="B141" s="15" t="s">
        <v>356</v>
      </c>
      <c r="C141" s="16" t="s">
        <v>359</v>
      </c>
      <c r="D141" s="15" t="s">
        <v>360</v>
      </c>
      <c r="E141" s="15">
        <v>15</v>
      </c>
      <c r="F141" s="17">
        <v>1400</v>
      </c>
      <c r="G141" s="18">
        <v>580.02</v>
      </c>
      <c r="H141" s="18">
        <v>378.29</v>
      </c>
      <c r="I141" s="18">
        <v>3274.43</v>
      </c>
      <c r="J141" s="18">
        <f t="shared" si="49"/>
        <v>486.952389380531</v>
      </c>
      <c r="K141" s="18">
        <f>VLOOKUP(D141,'[1]8月'!$B$1:$G$65536,6,FALSE)</f>
        <v>280</v>
      </c>
      <c r="L141" s="18">
        <f t="shared" si="50"/>
        <v>4025.78761061947</v>
      </c>
      <c r="M141" s="18">
        <f t="shared" si="51"/>
        <v>54.6</v>
      </c>
      <c r="N141" s="18">
        <f t="shared" si="52"/>
        <v>100.644690265487</v>
      </c>
      <c r="O141" s="18">
        <f t="shared" si="53"/>
        <v>60.386814159292</v>
      </c>
      <c r="P141" s="18">
        <f t="shared" si="54"/>
        <v>80.5157522123894</v>
      </c>
      <c r="Q141" s="18"/>
      <c r="R141" s="26">
        <v>3729.64</v>
      </c>
      <c r="S141" s="15"/>
    </row>
    <row r="142" s="1" customFormat="1" ht="13.5" outlineLevel="2" spans="1:19">
      <c r="A142" s="15">
        <v>132</v>
      </c>
      <c r="B142" s="15" t="s">
        <v>356</v>
      </c>
      <c r="C142" s="16" t="s">
        <v>359</v>
      </c>
      <c r="D142" s="15" t="s">
        <v>361</v>
      </c>
      <c r="E142" s="15">
        <v>15</v>
      </c>
      <c r="F142" s="17">
        <v>1854</v>
      </c>
      <c r="G142" s="18">
        <v>768.11</v>
      </c>
      <c r="H142" s="18">
        <v>507.62</v>
      </c>
      <c r="I142" s="18">
        <v>3819.42</v>
      </c>
      <c r="J142" s="18">
        <f t="shared" si="49"/>
        <v>586.167699115044</v>
      </c>
      <c r="K142" s="18">
        <f>VLOOKUP(D142,'[1]8月'!$B$1:$G$65536,6,FALSE)</f>
        <v>370.8</v>
      </c>
      <c r="L142" s="18">
        <f t="shared" si="50"/>
        <v>4879.78230088496</v>
      </c>
      <c r="M142" s="18">
        <f t="shared" si="51"/>
        <v>72.306</v>
      </c>
      <c r="N142" s="18">
        <f t="shared" si="52"/>
        <v>121.994557522124</v>
      </c>
      <c r="O142" s="18">
        <f t="shared" si="53"/>
        <v>73.1967345132743</v>
      </c>
      <c r="P142" s="18">
        <f t="shared" si="54"/>
        <v>97.5956460176991</v>
      </c>
      <c r="Q142" s="18"/>
      <c r="R142" s="26">
        <v>4514.69</v>
      </c>
      <c r="S142" s="15"/>
    </row>
    <row r="143" s="1" customFormat="1" ht="13.5" outlineLevel="2" spans="1:19">
      <c r="A143" s="15">
        <v>133</v>
      </c>
      <c r="B143" s="15" t="s">
        <v>356</v>
      </c>
      <c r="C143" s="16" t="s">
        <v>362</v>
      </c>
      <c r="D143" s="15" t="s">
        <v>363</v>
      </c>
      <c r="E143" s="15">
        <v>15</v>
      </c>
      <c r="F143" s="17">
        <v>1491</v>
      </c>
      <c r="G143" s="18">
        <v>617.72</v>
      </c>
      <c r="H143" s="18">
        <v>317.13</v>
      </c>
      <c r="I143" s="18">
        <v>3410.83</v>
      </c>
      <c r="J143" s="18">
        <f t="shared" si="49"/>
        <v>499.945486725664</v>
      </c>
      <c r="K143" s="18">
        <f>VLOOKUP(D143,'[1]8月'!$B$1:$G$65536,6,FALSE)</f>
        <v>298.2</v>
      </c>
      <c r="L143" s="18">
        <f t="shared" si="50"/>
        <v>4143.93451327434</v>
      </c>
      <c r="M143" s="18">
        <f t="shared" si="51"/>
        <v>58.149</v>
      </c>
      <c r="N143" s="18">
        <f t="shared" si="52"/>
        <v>103.598362831858</v>
      </c>
      <c r="O143" s="18">
        <f t="shared" si="53"/>
        <v>62.159017699115</v>
      </c>
      <c r="P143" s="18">
        <f t="shared" si="54"/>
        <v>82.8786902654867</v>
      </c>
      <c r="Q143" s="18"/>
      <c r="R143" s="26">
        <v>3837.15</v>
      </c>
      <c r="S143" s="15"/>
    </row>
    <row r="144" s="1" customFormat="1" ht="13.5" outlineLevel="2" spans="1:19">
      <c r="A144" s="15">
        <v>134</v>
      </c>
      <c r="B144" s="15" t="s">
        <v>356</v>
      </c>
      <c r="C144" s="16" t="s">
        <v>362</v>
      </c>
      <c r="D144" s="15" t="s">
        <v>364</v>
      </c>
      <c r="E144" s="15">
        <v>15</v>
      </c>
      <c r="F144" s="17">
        <v>1567</v>
      </c>
      <c r="G144" s="18">
        <v>649.21</v>
      </c>
      <c r="H144" s="18">
        <v>347.55</v>
      </c>
      <c r="I144" s="18">
        <v>3529.77</v>
      </c>
      <c r="J144" s="18">
        <f t="shared" si="49"/>
        <v>520.751238938053</v>
      </c>
      <c r="K144" s="18">
        <f>VLOOKUP(D144,'[1]8月'!$B$1:$G$65536,6,FALSE)</f>
        <v>313.4</v>
      </c>
      <c r="L144" s="18">
        <f t="shared" si="50"/>
        <v>4319.17876106195</v>
      </c>
      <c r="M144" s="18">
        <f t="shared" si="51"/>
        <v>61.113</v>
      </c>
      <c r="N144" s="18">
        <f t="shared" si="52"/>
        <v>107.979469026549</v>
      </c>
      <c r="O144" s="18">
        <f t="shared" si="53"/>
        <v>64.7876814159292</v>
      </c>
      <c r="P144" s="18">
        <f t="shared" si="54"/>
        <v>86.3835752212389</v>
      </c>
      <c r="Q144" s="18"/>
      <c r="R144" s="26">
        <v>3998.92</v>
      </c>
      <c r="S144" s="15"/>
    </row>
    <row r="145" s="1" customFormat="1" ht="13.5" outlineLevel="2" spans="1:19">
      <c r="A145" s="15">
        <v>135</v>
      </c>
      <c r="B145" s="15" t="s">
        <v>356</v>
      </c>
      <c r="C145" s="16" t="s">
        <v>365</v>
      </c>
      <c r="D145" s="15" t="s">
        <v>366</v>
      </c>
      <c r="E145" s="15">
        <v>30</v>
      </c>
      <c r="F145" s="17">
        <v>2637</v>
      </c>
      <c r="G145" s="18">
        <v>1092.51</v>
      </c>
      <c r="H145" s="18">
        <v>644.97</v>
      </c>
      <c r="I145" s="18">
        <v>7015.73</v>
      </c>
      <c r="J145" s="18">
        <f t="shared" si="49"/>
        <v>1007.00646017699</v>
      </c>
      <c r="K145" s="18">
        <f>VLOOKUP(D145,'[1]8月'!$B$1:$G$65536,6,FALSE)</f>
        <v>527.4</v>
      </c>
      <c r="L145" s="18">
        <f t="shared" si="50"/>
        <v>8273.60353982301</v>
      </c>
      <c r="M145" s="18">
        <f t="shared" si="51"/>
        <v>102.843</v>
      </c>
      <c r="N145" s="18">
        <f t="shared" si="52"/>
        <v>206.840088495575</v>
      </c>
      <c r="O145" s="18">
        <f t="shared" si="53"/>
        <v>124.104053097345</v>
      </c>
      <c r="P145" s="18">
        <f t="shared" si="54"/>
        <v>165.47207079646</v>
      </c>
      <c r="Q145" s="18"/>
      <c r="R145" s="26">
        <v>7674.34</v>
      </c>
      <c r="S145" s="15"/>
    </row>
    <row r="146" s="1" customFormat="1" ht="13.5" outlineLevel="2" spans="1:19">
      <c r="A146" s="15">
        <v>136</v>
      </c>
      <c r="B146" s="15" t="s">
        <v>356</v>
      </c>
      <c r="C146" s="16" t="s">
        <v>367</v>
      </c>
      <c r="D146" s="15" t="s">
        <v>368</v>
      </c>
      <c r="E146" s="15">
        <v>30</v>
      </c>
      <c r="F146" s="17">
        <v>3334</v>
      </c>
      <c r="G146" s="18">
        <v>1381.28</v>
      </c>
      <c r="H146" s="18">
        <v>751.91</v>
      </c>
      <c r="I146" s="18">
        <v>7573.5</v>
      </c>
      <c r="J146" s="18">
        <f t="shared" si="49"/>
        <v>1116.69884955752</v>
      </c>
      <c r="K146" s="18">
        <f>VLOOKUP(D146,'[1]8月'!$B$1:$G$65536,6,FALSE)</f>
        <v>666.8</v>
      </c>
      <c r="L146" s="18">
        <f t="shared" si="50"/>
        <v>9256.79115044248</v>
      </c>
      <c r="M146" s="18">
        <f t="shared" si="51"/>
        <v>130.026</v>
      </c>
      <c r="N146" s="18">
        <f t="shared" si="52"/>
        <v>231.419778761062</v>
      </c>
      <c r="O146" s="18">
        <f t="shared" si="53"/>
        <v>138.851867256637</v>
      </c>
      <c r="P146" s="18">
        <f t="shared" si="54"/>
        <v>185.13582300885</v>
      </c>
      <c r="Q146" s="18"/>
      <c r="R146" s="26">
        <v>8571.36</v>
      </c>
      <c r="S146" s="15"/>
    </row>
    <row r="147" s="1" customFormat="1" ht="13.5" outlineLevel="2" spans="1:19">
      <c r="A147" s="15">
        <v>137</v>
      </c>
      <c r="B147" s="15" t="s">
        <v>356</v>
      </c>
      <c r="C147" s="16" t="s">
        <v>369</v>
      </c>
      <c r="D147" s="15" t="s">
        <v>370</v>
      </c>
      <c r="E147" s="15">
        <v>30</v>
      </c>
      <c r="F147" s="17">
        <v>2857</v>
      </c>
      <c r="G147" s="18">
        <v>1183.66</v>
      </c>
      <c r="H147" s="18">
        <v>674.37</v>
      </c>
      <c r="I147" s="18">
        <v>6947.86</v>
      </c>
      <c r="J147" s="18">
        <f t="shared" si="49"/>
        <v>1013.06699115044</v>
      </c>
      <c r="K147" s="18"/>
      <c r="L147" s="18">
        <f t="shared" si="50"/>
        <v>7792.82300884956</v>
      </c>
      <c r="M147" s="18">
        <f t="shared" si="51"/>
        <v>111.423</v>
      </c>
      <c r="N147" s="18">
        <f t="shared" si="52"/>
        <v>194.820575221239</v>
      </c>
      <c r="O147" s="18">
        <f t="shared" si="53"/>
        <v>116.892345132743</v>
      </c>
      <c r="P147" s="18">
        <f t="shared" si="54"/>
        <v>155.856460176991</v>
      </c>
      <c r="Q147" s="18"/>
      <c r="R147" s="26">
        <v>7213.83</v>
      </c>
      <c r="S147" s="15"/>
    </row>
    <row r="148" s="1" customFormat="1" ht="13.5" outlineLevel="2" spans="1:19">
      <c r="A148" s="15">
        <v>138</v>
      </c>
      <c r="B148" s="15" t="s">
        <v>356</v>
      </c>
      <c r="C148" s="16" t="s">
        <v>371</v>
      </c>
      <c r="D148" s="15" t="s">
        <v>372</v>
      </c>
      <c r="E148" s="15">
        <v>30</v>
      </c>
      <c r="F148" s="17">
        <v>3230</v>
      </c>
      <c r="G148" s="18">
        <v>1338.19</v>
      </c>
      <c r="H148" s="18">
        <v>738.21</v>
      </c>
      <c r="I148" s="18">
        <v>7544.77</v>
      </c>
      <c r="J148" s="18">
        <f t="shared" si="49"/>
        <v>1106.86026548673</v>
      </c>
      <c r="K148" s="18">
        <f>VLOOKUP(D148,'[1]8月'!$B$1:$G$65536,6,FALSE)</f>
        <v>646</v>
      </c>
      <c r="L148" s="18">
        <f t="shared" si="50"/>
        <v>9160.30973451327</v>
      </c>
      <c r="M148" s="18">
        <f t="shared" si="51"/>
        <v>125.97</v>
      </c>
      <c r="N148" s="18">
        <f t="shared" si="52"/>
        <v>229.007743362832</v>
      </c>
      <c r="O148" s="18">
        <f t="shared" si="53"/>
        <v>137.404646017699</v>
      </c>
      <c r="P148" s="18">
        <f t="shared" si="54"/>
        <v>183.206194690265</v>
      </c>
      <c r="Q148" s="18"/>
      <c r="R148" s="26">
        <v>8484.72</v>
      </c>
      <c r="S148" s="15"/>
    </row>
    <row r="149" s="1" customFormat="1" ht="13.5" outlineLevel="2" spans="1:19">
      <c r="A149" s="15">
        <v>139</v>
      </c>
      <c r="B149" s="15" t="s">
        <v>356</v>
      </c>
      <c r="C149" s="16" t="s">
        <v>373</v>
      </c>
      <c r="D149" s="15" t="s">
        <v>374</v>
      </c>
      <c r="E149" s="15">
        <v>30</v>
      </c>
      <c r="F149" s="17">
        <v>3161</v>
      </c>
      <c r="G149" s="18">
        <v>1309.6</v>
      </c>
      <c r="H149" s="18">
        <v>725.84</v>
      </c>
      <c r="I149" s="18">
        <v>7571.28</v>
      </c>
      <c r="J149" s="18">
        <f t="shared" si="49"/>
        <v>1105.19787610619</v>
      </c>
      <c r="K149" s="18">
        <f>VLOOKUP(D149,'[1]8月'!$B$1:$G$65536,6,FALSE)</f>
        <v>632.2</v>
      </c>
      <c r="L149" s="18">
        <f t="shared" si="50"/>
        <v>9133.72212389381</v>
      </c>
      <c r="M149" s="18">
        <f t="shared" si="51"/>
        <v>123.279</v>
      </c>
      <c r="N149" s="18">
        <f t="shared" si="52"/>
        <v>228.343053097345</v>
      </c>
      <c r="O149" s="18">
        <f t="shared" si="53"/>
        <v>137.005831858407</v>
      </c>
      <c r="P149" s="18">
        <f t="shared" si="54"/>
        <v>182.674442477876</v>
      </c>
      <c r="Q149" s="18"/>
      <c r="R149" s="26">
        <v>8462.42</v>
      </c>
      <c r="S149" s="15"/>
    </row>
    <row r="150" s="1" customFormat="1" ht="13.5" outlineLevel="2" spans="1:19">
      <c r="A150" s="15">
        <v>140</v>
      </c>
      <c r="B150" s="15" t="s">
        <v>356</v>
      </c>
      <c r="C150" s="16" t="s">
        <v>375</v>
      </c>
      <c r="D150" s="15" t="s">
        <v>376</v>
      </c>
      <c r="E150" s="15">
        <v>30</v>
      </c>
      <c r="F150" s="17">
        <v>3255</v>
      </c>
      <c r="G150" s="18">
        <v>1348.55</v>
      </c>
      <c r="H150" s="18">
        <v>736.87</v>
      </c>
      <c r="I150" s="18">
        <v>7572.13</v>
      </c>
      <c r="J150" s="18">
        <f t="shared" si="49"/>
        <v>1111.04557522124</v>
      </c>
      <c r="K150" s="18">
        <f>VLOOKUP(D150,'[1]8月'!$B$1:$G$65536,6,FALSE)</f>
        <v>651</v>
      </c>
      <c r="L150" s="18">
        <f t="shared" si="50"/>
        <v>9197.50442477876</v>
      </c>
      <c r="M150" s="18">
        <f t="shared" si="51"/>
        <v>126.945</v>
      </c>
      <c r="N150" s="18">
        <f t="shared" si="52"/>
        <v>229.937610619469</v>
      </c>
      <c r="O150" s="18">
        <f t="shared" si="53"/>
        <v>137.962566371681</v>
      </c>
      <c r="P150" s="18">
        <f t="shared" si="54"/>
        <v>183.950088495575</v>
      </c>
      <c r="Q150" s="18"/>
      <c r="R150" s="26">
        <v>8518.71</v>
      </c>
      <c r="S150" s="15"/>
    </row>
    <row r="151" s="1" customFormat="1" ht="13.5" outlineLevel="2" spans="1:19">
      <c r="A151" s="15">
        <v>141</v>
      </c>
      <c r="B151" s="15" t="s">
        <v>356</v>
      </c>
      <c r="C151" s="16" t="s">
        <v>377</v>
      </c>
      <c r="D151" s="15" t="s">
        <v>378</v>
      </c>
      <c r="E151" s="15">
        <v>30</v>
      </c>
      <c r="F151" s="17">
        <v>3409</v>
      </c>
      <c r="G151" s="18">
        <v>1412.35</v>
      </c>
      <c r="H151" s="18">
        <v>714.48</v>
      </c>
      <c r="I151" s="18">
        <v>7648.28</v>
      </c>
      <c r="J151" s="18">
        <f t="shared" si="49"/>
        <v>1124.57017699115</v>
      </c>
      <c r="K151" s="18"/>
      <c r="L151" s="18">
        <f t="shared" si="50"/>
        <v>8650.53982300885</v>
      </c>
      <c r="M151" s="18">
        <f t="shared" si="51"/>
        <v>132.951</v>
      </c>
      <c r="N151" s="18">
        <f t="shared" si="52"/>
        <v>216.263495575221</v>
      </c>
      <c r="O151" s="18">
        <f t="shared" si="53"/>
        <v>129.758097345133</v>
      </c>
      <c r="P151" s="18">
        <f t="shared" si="54"/>
        <v>173.010796460177</v>
      </c>
      <c r="Q151" s="18"/>
      <c r="R151" s="26">
        <v>7998.56</v>
      </c>
      <c r="S151" s="15"/>
    </row>
    <row r="152" s="1" customFormat="1" ht="13.5" outlineLevel="2" spans="1:19">
      <c r="A152" s="15">
        <v>142</v>
      </c>
      <c r="B152" s="15" t="s">
        <v>356</v>
      </c>
      <c r="C152" s="16" t="s">
        <v>379</v>
      </c>
      <c r="D152" s="15" t="s">
        <v>380</v>
      </c>
      <c r="E152" s="15">
        <v>30</v>
      </c>
      <c r="F152" s="17">
        <v>3399</v>
      </c>
      <c r="G152" s="18">
        <v>1408.21</v>
      </c>
      <c r="H152" s="18">
        <v>544.05</v>
      </c>
      <c r="I152" s="18">
        <v>7294.29</v>
      </c>
      <c r="J152" s="18">
        <f t="shared" si="49"/>
        <v>1063.76238938053</v>
      </c>
      <c r="K152" s="18">
        <f>VLOOKUP(D152,'[1]8月'!$B$1:$G$65536,6,FALSE)</f>
        <v>679.8</v>
      </c>
      <c r="L152" s="18">
        <f t="shared" si="50"/>
        <v>8862.58761061947</v>
      </c>
      <c r="M152" s="18">
        <f t="shared" si="51"/>
        <v>132.561</v>
      </c>
      <c r="N152" s="18">
        <f t="shared" si="52"/>
        <v>221.564690265487</v>
      </c>
      <c r="O152" s="18">
        <f t="shared" si="53"/>
        <v>132.938814159292</v>
      </c>
      <c r="P152" s="18">
        <f t="shared" si="54"/>
        <v>177.251752212389</v>
      </c>
      <c r="Q152" s="18"/>
      <c r="R152" s="26">
        <v>8198.27</v>
      </c>
      <c r="S152" s="15"/>
    </row>
    <row r="153" s="1" customFormat="1" ht="13.5" outlineLevel="2" spans="1:19">
      <c r="A153" s="15">
        <v>143</v>
      </c>
      <c r="B153" s="15" t="s">
        <v>356</v>
      </c>
      <c r="C153" s="16" t="s">
        <v>381</v>
      </c>
      <c r="D153" s="15" t="s">
        <v>382</v>
      </c>
      <c r="E153" s="15">
        <v>30</v>
      </c>
      <c r="F153" s="17">
        <v>3316</v>
      </c>
      <c r="G153" s="18">
        <v>1373.82</v>
      </c>
      <c r="H153" s="18">
        <v>708.13</v>
      </c>
      <c r="I153" s="18">
        <v>7280.69</v>
      </c>
      <c r="J153" s="18">
        <f t="shared" si="49"/>
        <v>1077.11787610619</v>
      </c>
      <c r="K153" s="18">
        <f>VLOOKUP(D153,'[1]8月'!$B$1:$G$65536,6,FALSE)</f>
        <v>663.2</v>
      </c>
      <c r="L153" s="18">
        <f t="shared" si="50"/>
        <v>8948.72212389381</v>
      </c>
      <c r="M153" s="18">
        <f t="shared" si="51"/>
        <v>129.324</v>
      </c>
      <c r="N153" s="18">
        <f t="shared" si="52"/>
        <v>223.718053097345</v>
      </c>
      <c r="O153" s="18">
        <f t="shared" si="53"/>
        <v>134.230831858407</v>
      </c>
      <c r="P153" s="18">
        <f t="shared" si="54"/>
        <v>178.974442477876</v>
      </c>
      <c r="Q153" s="18"/>
      <c r="R153" s="26">
        <v>8282.47</v>
      </c>
      <c r="S153" s="15"/>
    </row>
    <row r="154" s="1" customFormat="1" ht="13.5" outlineLevel="2" spans="1:19">
      <c r="A154" s="15">
        <v>144</v>
      </c>
      <c r="B154" s="15" t="s">
        <v>356</v>
      </c>
      <c r="C154" s="16" t="s">
        <v>383</v>
      </c>
      <c r="D154" s="15" t="s">
        <v>384</v>
      </c>
      <c r="E154" s="15">
        <v>30</v>
      </c>
      <c r="F154" s="17">
        <v>3341</v>
      </c>
      <c r="G154" s="18">
        <v>1384.18</v>
      </c>
      <c r="H154" s="18">
        <v>729.84</v>
      </c>
      <c r="I154" s="18">
        <v>7601.8</v>
      </c>
      <c r="J154" s="18">
        <f t="shared" si="49"/>
        <v>1117.74920353982</v>
      </c>
      <c r="K154" s="18">
        <f>VLOOKUP(D154,'[1]8月'!$B$1:$G$65536,6,FALSE)</f>
        <v>668.2</v>
      </c>
      <c r="L154" s="18">
        <f t="shared" si="50"/>
        <v>9266.27079646018</v>
      </c>
      <c r="M154" s="18">
        <f t="shared" si="51"/>
        <v>130.299</v>
      </c>
      <c r="N154" s="18">
        <f t="shared" si="52"/>
        <v>231.656769911504</v>
      </c>
      <c r="O154" s="18">
        <f t="shared" si="53"/>
        <v>138.994061946903</v>
      </c>
      <c r="P154" s="18">
        <f t="shared" si="54"/>
        <v>185.325415929204</v>
      </c>
      <c r="Q154" s="18"/>
      <c r="R154" s="26">
        <v>8580</v>
      </c>
      <c r="S154" s="15"/>
    </row>
    <row r="155" s="1" customFormat="1" ht="13.5" outlineLevel="2" spans="1:19">
      <c r="A155" s="15">
        <v>145</v>
      </c>
      <c r="B155" s="15" t="s">
        <v>356</v>
      </c>
      <c r="C155" s="16" t="s">
        <v>385</v>
      </c>
      <c r="D155" s="15" t="s">
        <v>386</v>
      </c>
      <c r="E155" s="15">
        <v>30</v>
      </c>
      <c r="F155" s="17">
        <v>3115</v>
      </c>
      <c r="G155" s="18">
        <v>1290.54</v>
      </c>
      <c r="H155" s="18">
        <v>655.66</v>
      </c>
      <c r="I155" s="18">
        <v>7055.95</v>
      </c>
      <c r="J155" s="18">
        <f t="shared" si="49"/>
        <v>1035.64557522124</v>
      </c>
      <c r="K155" s="18">
        <f>VLOOKUP(D155,'[1]8月'!$B$1:$G$65536,6,FALSE)</f>
        <v>623</v>
      </c>
      <c r="L155" s="18">
        <f t="shared" si="50"/>
        <v>8589.50442477876</v>
      </c>
      <c r="M155" s="18">
        <f t="shared" si="51"/>
        <v>121.485</v>
      </c>
      <c r="N155" s="18">
        <f t="shared" si="52"/>
        <v>214.737610619469</v>
      </c>
      <c r="O155" s="18">
        <f t="shared" si="53"/>
        <v>128.842566371681</v>
      </c>
      <c r="P155" s="18">
        <f t="shared" si="54"/>
        <v>171.790088495575</v>
      </c>
      <c r="Q155" s="18"/>
      <c r="R155" s="26">
        <v>7952.65</v>
      </c>
      <c r="S155" s="15"/>
    </row>
    <row r="156" s="1" customFormat="1" ht="13.5" outlineLevel="2" spans="1:19">
      <c r="A156" s="15">
        <v>146</v>
      </c>
      <c r="B156" s="15" t="s">
        <v>356</v>
      </c>
      <c r="C156" s="16" t="s">
        <v>387</v>
      </c>
      <c r="D156" s="15" t="s">
        <v>388</v>
      </c>
      <c r="E156" s="15">
        <v>15</v>
      </c>
      <c r="F156" s="17">
        <v>1669</v>
      </c>
      <c r="G156" s="18">
        <v>691.47</v>
      </c>
      <c r="H156" s="18">
        <v>355.24</v>
      </c>
      <c r="I156" s="18">
        <v>3777.77</v>
      </c>
      <c r="J156" s="18">
        <f t="shared" si="49"/>
        <v>555.028672566372</v>
      </c>
      <c r="K156" s="18">
        <f>VLOOKUP(D156,'[1]8月'!$B$1:$G$65536,6,FALSE)</f>
        <v>333.8</v>
      </c>
      <c r="L156" s="18">
        <f t="shared" si="50"/>
        <v>4603.25132743363</v>
      </c>
      <c r="M156" s="18">
        <f t="shared" si="51"/>
        <v>65.091</v>
      </c>
      <c r="N156" s="18">
        <f t="shared" si="52"/>
        <v>115.081283185841</v>
      </c>
      <c r="O156" s="18">
        <f t="shared" si="53"/>
        <v>69.0487699115044</v>
      </c>
      <c r="P156" s="18">
        <f t="shared" si="54"/>
        <v>92.0650265486726</v>
      </c>
      <c r="Q156" s="18"/>
      <c r="R156" s="26">
        <v>4261.97</v>
      </c>
      <c r="S156" s="15"/>
    </row>
    <row r="157" s="1" customFormat="1" ht="13.5" outlineLevel="2" spans="1:19">
      <c r="A157" s="15">
        <v>147</v>
      </c>
      <c r="B157" s="15" t="s">
        <v>356</v>
      </c>
      <c r="C157" s="16" t="s">
        <v>387</v>
      </c>
      <c r="D157" s="15" t="s">
        <v>389</v>
      </c>
      <c r="E157" s="15">
        <v>15</v>
      </c>
      <c r="F157" s="17">
        <v>1543</v>
      </c>
      <c r="G157" s="18">
        <v>639.26</v>
      </c>
      <c r="H157" s="18">
        <v>291.74</v>
      </c>
      <c r="I157" s="18">
        <v>3397.18</v>
      </c>
      <c r="J157" s="18">
        <f t="shared" si="49"/>
        <v>497.932212389381</v>
      </c>
      <c r="K157" s="18"/>
      <c r="L157" s="18">
        <f t="shared" si="50"/>
        <v>3830.24778761062</v>
      </c>
      <c r="M157" s="18">
        <f t="shared" si="51"/>
        <v>60.177</v>
      </c>
      <c r="N157" s="18">
        <f t="shared" si="52"/>
        <v>95.7561946902655</v>
      </c>
      <c r="O157" s="18">
        <f t="shared" si="53"/>
        <v>57.4537168141593</v>
      </c>
      <c r="P157" s="18">
        <f t="shared" si="54"/>
        <v>76.6049557522124</v>
      </c>
      <c r="Q157" s="18"/>
      <c r="R157" s="26">
        <v>3540.26</v>
      </c>
      <c r="S157" s="15"/>
    </row>
    <row r="158" s="1" customFormat="1" ht="13.5" outlineLevel="2" spans="1:19">
      <c r="A158" s="15">
        <v>148</v>
      </c>
      <c r="B158" s="15" t="s">
        <v>356</v>
      </c>
      <c r="C158" s="16" t="s">
        <v>390</v>
      </c>
      <c r="D158" s="15" t="s">
        <v>391</v>
      </c>
      <c r="E158" s="15">
        <v>30</v>
      </c>
      <c r="F158" s="17">
        <v>2868</v>
      </c>
      <c r="G158" s="18">
        <v>1188.21</v>
      </c>
      <c r="H158" s="18">
        <v>682.73</v>
      </c>
      <c r="I158" s="18">
        <v>6584.82</v>
      </c>
      <c r="J158" s="18">
        <f t="shared" si="49"/>
        <v>972.786548672566</v>
      </c>
      <c r="K158" s="18">
        <f>VLOOKUP(D158,'[1]8月'!$B$1:$G$65536,6,FALSE)</f>
        <v>573.6</v>
      </c>
      <c r="L158" s="18">
        <f t="shared" si="50"/>
        <v>8056.57345132743</v>
      </c>
      <c r="M158" s="18">
        <f t="shared" si="51"/>
        <v>111.852</v>
      </c>
      <c r="N158" s="18">
        <f t="shared" si="52"/>
        <v>201.414336283186</v>
      </c>
      <c r="O158" s="18">
        <f t="shared" si="53"/>
        <v>120.848601769911</v>
      </c>
      <c r="P158" s="18">
        <f t="shared" si="54"/>
        <v>161.131469026549</v>
      </c>
      <c r="Q158" s="18"/>
      <c r="R158" s="26">
        <v>7461.33</v>
      </c>
      <c r="S158" s="15"/>
    </row>
    <row r="159" s="1" customFormat="1" ht="13.5" outlineLevel="2" spans="1:19">
      <c r="A159" s="15">
        <v>149</v>
      </c>
      <c r="B159" s="15" t="s">
        <v>356</v>
      </c>
      <c r="C159" s="16" t="s">
        <v>392</v>
      </c>
      <c r="D159" s="15" t="s">
        <v>393</v>
      </c>
      <c r="E159" s="15">
        <v>30</v>
      </c>
      <c r="F159" s="17">
        <v>3043</v>
      </c>
      <c r="G159" s="18">
        <v>1260.71</v>
      </c>
      <c r="H159" s="18">
        <v>778.98</v>
      </c>
      <c r="I159" s="18">
        <v>7186.64</v>
      </c>
      <c r="J159" s="18">
        <f t="shared" si="49"/>
        <v>1061.43619469027</v>
      </c>
      <c r="K159" s="18">
        <f>VLOOKUP(D159,'[1]8月'!$B$1:$G$65536,6,FALSE)</f>
        <v>608.6</v>
      </c>
      <c r="L159" s="18">
        <f t="shared" si="50"/>
        <v>8773.49380530973</v>
      </c>
      <c r="M159" s="18">
        <f t="shared" si="51"/>
        <v>118.677</v>
      </c>
      <c r="N159" s="18">
        <f t="shared" si="52"/>
        <v>219.337345132743</v>
      </c>
      <c r="O159" s="18">
        <f t="shared" si="53"/>
        <v>131.602407079646</v>
      </c>
      <c r="P159" s="18">
        <f t="shared" si="54"/>
        <v>175.469876106195</v>
      </c>
      <c r="Q159" s="18"/>
      <c r="R159" s="26">
        <v>8128.41</v>
      </c>
      <c r="S159" s="15"/>
    </row>
    <row r="160" s="1" customFormat="1" ht="13.5" outlineLevel="2" spans="1:19">
      <c r="A160" s="15">
        <v>150</v>
      </c>
      <c r="B160" s="15" t="s">
        <v>356</v>
      </c>
      <c r="C160" s="16" t="s">
        <v>394</v>
      </c>
      <c r="D160" s="15" t="s">
        <v>395</v>
      </c>
      <c r="E160" s="15">
        <v>30</v>
      </c>
      <c r="F160" s="17">
        <v>3373</v>
      </c>
      <c r="G160" s="18">
        <v>1397.43</v>
      </c>
      <c r="H160" s="18">
        <v>748.9</v>
      </c>
      <c r="I160" s="18">
        <v>7534.08</v>
      </c>
      <c r="J160" s="18">
        <f t="shared" si="49"/>
        <v>1113.67548672566</v>
      </c>
      <c r="K160" s="18">
        <f>VLOOKUP(D160,'[1]8月'!$B$1:$G$65536,6,FALSE)</f>
        <v>674.6</v>
      </c>
      <c r="L160" s="18">
        <f t="shared" si="50"/>
        <v>9241.33451327434</v>
      </c>
      <c r="M160" s="18">
        <f t="shared" si="51"/>
        <v>131.547</v>
      </c>
      <c r="N160" s="18">
        <f t="shared" si="52"/>
        <v>231.033362831858</v>
      </c>
      <c r="O160" s="18">
        <f t="shared" si="53"/>
        <v>138.620017699115</v>
      </c>
      <c r="P160" s="18">
        <f t="shared" si="54"/>
        <v>184.826690265487</v>
      </c>
      <c r="Q160" s="18"/>
      <c r="R160" s="26">
        <v>8555.31</v>
      </c>
      <c r="S160" s="15"/>
    </row>
    <row r="161" s="1" customFormat="1" ht="13.5" outlineLevel="2" spans="1:19">
      <c r="A161" s="15">
        <v>151</v>
      </c>
      <c r="B161" s="15" t="s">
        <v>356</v>
      </c>
      <c r="C161" s="16" t="s">
        <v>396</v>
      </c>
      <c r="D161" s="15" t="s">
        <v>397</v>
      </c>
      <c r="E161" s="15">
        <v>30</v>
      </c>
      <c r="F161" s="17">
        <v>3169</v>
      </c>
      <c r="G161" s="18">
        <v>1312.92</v>
      </c>
      <c r="H161" s="18">
        <v>862.52</v>
      </c>
      <c r="I161" s="18">
        <v>7504.75</v>
      </c>
      <c r="J161" s="18">
        <f t="shared" si="49"/>
        <v>1113.65017699115</v>
      </c>
      <c r="K161" s="18">
        <f>VLOOKUP(D161,'[1]8月'!$B$1:$G$65536,6,FALSE)</f>
        <v>633.8</v>
      </c>
      <c r="L161" s="18">
        <f t="shared" si="50"/>
        <v>9200.33982300885</v>
      </c>
      <c r="M161" s="18">
        <f t="shared" si="51"/>
        <v>123.591</v>
      </c>
      <c r="N161" s="18">
        <f t="shared" si="52"/>
        <v>230.008495575221</v>
      </c>
      <c r="O161" s="18">
        <f t="shared" si="53"/>
        <v>138.005097345133</v>
      </c>
      <c r="P161" s="18">
        <f t="shared" si="54"/>
        <v>184.006796460177</v>
      </c>
      <c r="Q161" s="18"/>
      <c r="R161" s="26">
        <v>8524.73</v>
      </c>
      <c r="S161" s="15"/>
    </row>
    <row r="162" s="1" customFormat="1" ht="13.5" outlineLevel="2" spans="1:19">
      <c r="A162" s="15">
        <v>152</v>
      </c>
      <c r="B162" s="15" t="s">
        <v>356</v>
      </c>
      <c r="C162" s="16" t="s">
        <v>398</v>
      </c>
      <c r="D162" s="15" t="s">
        <v>399</v>
      </c>
      <c r="E162" s="15">
        <v>30</v>
      </c>
      <c r="F162" s="17">
        <v>3217</v>
      </c>
      <c r="G162" s="18">
        <v>1332.8</v>
      </c>
      <c r="H162" s="18">
        <v>675.72</v>
      </c>
      <c r="I162" s="18">
        <v>7369.1</v>
      </c>
      <c r="J162" s="18">
        <f t="shared" si="49"/>
        <v>1078.84123893805</v>
      </c>
      <c r="K162" s="18">
        <f>VLOOKUP(D162,'[1]8月'!$B$1:$G$65536,6,FALSE)</f>
        <v>643.4</v>
      </c>
      <c r="L162" s="18">
        <f t="shared" si="50"/>
        <v>8942.17876106195</v>
      </c>
      <c r="M162" s="18">
        <f t="shared" si="51"/>
        <v>125.463</v>
      </c>
      <c r="N162" s="18">
        <f t="shared" si="52"/>
        <v>223.554469026549</v>
      </c>
      <c r="O162" s="18">
        <f t="shared" si="53"/>
        <v>134.132681415929</v>
      </c>
      <c r="P162" s="18">
        <f t="shared" si="54"/>
        <v>178.843575221239</v>
      </c>
      <c r="Q162" s="18"/>
      <c r="R162" s="26">
        <v>8280.19</v>
      </c>
      <c r="S162" s="15"/>
    </row>
    <row r="163" s="2" customFormat="1" ht="13.5" hidden="1" outlineLevel="1" spans="1:19">
      <c r="A163" s="19"/>
      <c r="B163" s="19" t="s">
        <v>400</v>
      </c>
      <c r="C163" s="20"/>
      <c r="D163" s="19"/>
      <c r="E163" s="19"/>
      <c r="F163" s="21">
        <f t="shared" ref="F163:R163" si="55">SUBTOTAL(9,F140:F162)</f>
        <v>63465</v>
      </c>
      <c r="G163" s="21">
        <f t="shared" si="55"/>
        <v>26293.55</v>
      </c>
      <c r="H163" s="21">
        <f t="shared" si="55"/>
        <v>14279.2</v>
      </c>
      <c r="I163" s="21">
        <f t="shared" si="55"/>
        <v>145938.92</v>
      </c>
      <c r="J163" s="21">
        <f t="shared" si="55"/>
        <v>21457.0947787611</v>
      </c>
      <c r="K163" s="21">
        <f t="shared" si="55"/>
        <v>11131.2</v>
      </c>
      <c r="L163" s="21">
        <f t="shared" si="55"/>
        <v>176185.775221239</v>
      </c>
      <c r="M163" s="21">
        <f t="shared" si="55"/>
        <v>2475.135</v>
      </c>
      <c r="N163" s="21">
        <f t="shared" si="55"/>
        <v>4404.64438053097</v>
      </c>
      <c r="O163" s="21">
        <f t="shared" si="55"/>
        <v>2642.78662831858</v>
      </c>
      <c r="P163" s="21">
        <f t="shared" si="55"/>
        <v>3523.71550442478</v>
      </c>
      <c r="Q163" s="21">
        <f t="shared" si="55"/>
        <v>0</v>
      </c>
      <c r="R163" s="21">
        <f t="shared" si="55"/>
        <v>163139.52</v>
      </c>
      <c r="S163" s="19"/>
    </row>
    <row r="164" s="1" customFormat="1" ht="13.5" outlineLevel="2" spans="1:19">
      <c r="A164" s="15">
        <v>153</v>
      </c>
      <c r="B164" s="15" t="s">
        <v>401</v>
      </c>
      <c r="C164" s="16" t="s">
        <v>402</v>
      </c>
      <c r="D164" s="15" t="s">
        <v>403</v>
      </c>
      <c r="E164" s="15">
        <v>30</v>
      </c>
      <c r="F164" s="17">
        <v>2681</v>
      </c>
      <c r="G164" s="18">
        <v>1110.74</v>
      </c>
      <c r="H164" s="18">
        <v>696.09</v>
      </c>
      <c r="I164" s="18">
        <v>6539.78</v>
      </c>
      <c r="J164" s="18">
        <f t="shared" ref="J164:J183" si="56">(G164+H164+I164)/1.13*0.13</f>
        <v>960.229469026549</v>
      </c>
      <c r="K164" s="18">
        <f>VLOOKUP(D164,'[1]8月'!$B$1:$G$65536,6,FALSE)</f>
        <v>536.2</v>
      </c>
      <c r="L164" s="18">
        <f t="shared" ref="L164:L183" si="57">(G164+H164+I164)-J164+(K164)</f>
        <v>7922.58053097345</v>
      </c>
      <c r="M164" s="18">
        <f t="shared" ref="M164:M183" si="58">(F164)*0.039</f>
        <v>104.559</v>
      </c>
      <c r="N164" s="18">
        <f t="shared" ref="N164:N183" si="59">L164*0.025</f>
        <v>198.064513274336</v>
      </c>
      <c r="O164" s="18">
        <f t="shared" ref="O164:O183" si="60">L164*0.015</f>
        <v>118.838707964602</v>
      </c>
      <c r="P164" s="18">
        <f t="shared" ref="P164:P183" si="61">L164*0.02</f>
        <v>158.451610619469</v>
      </c>
      <c r="Q164" s="18"/>
      <c r="R164" s="26">
        <v>7342.67</v>
      </c>
      <c r="S164" s="15"/>
    </row>
    <row r="165" s="1" customFormat="1" ht="13.5" outlineLevel="2" spans="1:19">
      <c r="A165" s="15">
        <v>154</v>
      </c>
      <c r="B165" s="15" t="s">
        <v>401</v>
      </c>
      <c r="C165" s="16" t="s">
        <v>404</v>
      </c>
      <c r="D165" s="15" t="s">
        <v>405</v>
      </c>
      <c r="E165" s="15">
        <v>30</v>
      </c>
      <c r="F165" s="17">
        <v>2838</v>
      </c>
      <c r="G165" s="18">
        <v>1175.78</v>
      </c>
      <c r="H165" s="18">
        <v>626.92</v>
      </c>
      <c r="I165" s="18">
        <v>7045.67</v>
      </c>
      <c r="J165" s="18">
        <f t="shared" si="56"/>
        <v>1017.95407079646</v>
      </c>
      <c r="K165" s="18">
        <f>VLOOKUP(D165,'[1]8月'!$B$1:$G$65536,6,FALSE)</f>
        <v>567.6</v>
      </c>
      <c r="L165" s="18">
        <f t="shared" si="57"/>
        <v>8398.01592920354</v>
      </c>
      <c r="M165" s="18">
        <f t="shared" si="58"/>
        <v>110.682</v>
      </c>
      <c r="N165" s="18">
        <f t="shared" si="59"/>
        <v>209.950398230088</v>
      </c>
      <c r="O165" s="18">
        <f t="shared" si="60"/>
        <v>125.970238938053</v>
      </c>
      <c r="P165" s="18">
        <f t="shared" si="61"/>
        <v>167.960318584071</v>
      </c>
      <c r="Q165" s="18"/>
      <c r="R165" s="26">
        <v>7783.45</v>
      </c>
      <c r="S165" s="15"/>
    </row>
    <row r="166" s="1" customFormat="1" ht="13.5" outlineLevel="2" spans="1:19">
      <c r="A166" s="15">
        <v>155</v>
      </c>
      <c r="B166" s="15" t="s">
        <v>401</v>
      </c>
      <c r="C166" s="16" t="s">
        <v>406</v>
      </c>
      <c r="D166" s="15" t="s">
        <v>407</v>
      </c>
      <c r="E166" s="15">
        <v>30</v>
      </c>
      <c r="F166" s="17">
        <v>3488</v>
      </c>
      <c r="G166" s="18">
        <v>1445.08</v>
      </c>
      <c r="H166" s="18">
        <v>766.94</v>
      </c>
      <c r="I166" s="18">
        <v>7956.72</v>
      </c>
      <c r="J166" s="18">
        <f t="shared" si="56"/>
        <v>1169.85504424779</v>
      </c>
      <c r="K166" s="18">
        <f>VLOOKUP(D166,'[1]8月'!$B$1:$G$65536,6,FALSE)</f>
        <v>697.6</v>
      </c>
      <c r="L166" s="18">
        <f t="shared" si="57"/>
        <v>9696.48495575221</v>
      </c>
      <c r="M166" s="18">
        <f t="shared" si="58"/>
        <v>136.032</v>
      </c>
      <c r="N166" s="18">
        <f t="shared" si="59"/>
        <v>242.412123893805</v>
      </c>
      <c r="O166" s="18">
        <f t="shared" si="60"/>
        <v>145.447274336283</v>
      </c>
      <c r="P166" s="18">
        <f t="shared" si="61"/>
        <v>193.929699115044</v>
      </c>
      <c r="Q166" s="18"/>
      <c r="R166" s="26">
        <v>8978.66</v>
      </c>
      <c r="S166" s="15"/>
    </row>
    <row r="167" s="1" customFormat="1" ht="13.5" outlineLevel="2" spans="1:19">
      <c r="A167" s="15">
        <v>156</v>
      </c>
      <c r="B167" s="15" t="s">
        <v>401</v>
      </c>
      <c r="C167" s="16" t="s">
        <v>408</v>
      </c>
      <c r="D167" s="15" t="s">
        <v>409</v>
      </c>
      <c r="E167" s="15">
        <v>15</v>
      </c>
      <c r="F167" s="17">
        <v>1268</v>
      </c>
      <c r="G167" s="18">
        <v>525.33</v>
      </c>
      <c r="H167" s="18">
        <v>441.11</v>
      </c>
      <c r="I167" s="18">
        <v>4030.18</v>
      </c>
      <c r="J167" s="18">
        <f t="shared" si="56"/>
        <v>574.832389380531</v>
      </c>
      <c r="K167" s="18">
        <f>VLOOKUP(D167,'[1]8月'!$B$1:$G$65536,6,FALSE)</f>
        <v>253.6</v>
      </c>
      <c r="L167" s="18">
        <f t="shared" si="57"/>
        <v>4675.38761061947</v>
      </c>
      <c r="M167" s="18">
        <f t="shared" si="58"/>
        <v>49.452</v>
      </c>
      <c r="N167" s="18">
        <f t="shared" si="59"/>
        <v>116.884690265487</v>
      </c>
      <c r="O167" s="18">
        <f t="shared" si="60"/>
        <v>70.130814159292</v>
      </c>
      <c r="P167" s="18">
        <f t="shared" si="61"/>
        <v>93.5077522123894</v>
      </c>
      <c r="Q167" s="18"/>
      <c r="R167" s="26">
        <v>4345.41</v>
      </c>
      <c r="S167" s="15"/>
    </row>
    <row r="168" s="1" customFormat="1" ht="13.5" outlineLevel="2" spans="1:19">
      <c r="A168" s="15">
        <v>157</v>
      </c>
      <c r="B168" s="15" t="s">
        <v>401</v>
      </c>
      <c r="C168" s="16" t="s">
        <v>408</v>
      </c>
      <c r="D168" s="15" t="s">
        <v>410</v>
      </c>
      <c r="E168" s="15">
        <v>15</v>
      </c>
      <c r="F168" s="17">
        <v>2648</v>
      </c>
      <c r="G168" s="18">
        <v>1097.07</v>
      </c>
      <c r="H168" s="18">
        <v>336.85</v>
      </c>
      <c r="I168" s="18">
        <v>3633.8</v>
      </c>
      <c r="J168" s="18">
        <f t="shared" si="56"/>
        <v>583.01203539823</v>
      </c>
      <c r="K168" s="18">
        <f>VLOOKUP(D168,'[1]8月'!$B$1:$G$65536,6,FALSE)</f>
        <v>529.6</v>
      </c>
      <c r="L168" s="18">
        <f t="shared" si="57"/>
        <v>5014.30796460177</v>
      </c>
      <c r="M168" s="18">
        <f t="shared" si="58"/>
        <v>103.272</v>
      </c>
      <c r="N168" s="18">
        <f t="shared" si="59"/>
        <v>125.357699115044</v>
      </c>
      <c r="O168" s="18">
        <f t="shared" si="60"/>
        <v>75.2146194690266</v>
      </c>
      <c r="P168" s="18">
        <f t="shared" si="61"/>
        <v>100.286159292035</v>
      </c>
      <c r="Q168" s="18"/>
      <c r="R168" s="26">
        <v>4610.18</v>
      </c>
      <c r="S168" s="15"/>
    </row>
    <row r="169" s="1" customFormat="1" ht="13.5" outlineLevel="2" spans="1:19">
      <c r="A169" s="15">
        <v>158</v>
      </c>
      <c r="B169" s="15" t="s">
        <v>401</v>
      </c>
      <c r="C169" s="16" t="s">
        <v>411</v>
      </c>
      <c r="D169" s="15" t="s">
        <v>412</v>
      </c>
      <c r="E169" s="15">
        <v>15</v>
      </c>
      <c r="F169" s="17">
        <v>1590</v>
      </c>
      <c r="G169" s="18">
        <v>658.74</v>
      </c>
      <c r="H169" s="18">
        <v>383.64</v>
      </c>
      <c r="I169" s="18">
        <v>3833.65</v>
      </c>
      <c r="J169" s="18">
        <f t="shared" si="56"/>
        <v>560.959203539823</v>
      </c>
      <c r="K169" s="18">
        <f>VLOOKUP(D169,'[1]8月'!$B$1:$G$65536,6,FALSE)</f>
        <v>318</v>
      </c>
      <c r="L169" s="18">
        <f t="shared" si="57"/>
        <v>4633.07079646018</v>
      </c>
      <c r="M169" s="18">
        <f t="shared" si="58"/>
        <v>62.01</v>
      </c>
      <c r="N169" s="18">
        <f t="shared" si="59"/>
        <v>115.826769911504</v>
      </c>
      <c r="O169" s="18">
        <f t="shared" si="60"/>
        <v>69.4960619469027</v>
      </c>
      <c r="P169" s="18">
        <f t="shared" si="61"/>
        <v>92.6614159292035</v>
      </c>
      <c r="Q169" s="18"/>
      <c r="R169" s="26">
        <v>4293.08</v>
      </c>
      <c r="S169" s="15"/>
    </row>
    <row r="170" s="1" customFormat="1" ht="13.5" outlineLevel="2" spans="1:19">
      <c r="A170" s="15">
        <v>159</v>
      </c>
      <c r="B170" s="15" t="s">
        <v>401</v>
      </c>
      <c r="C170" s="16" t="s">
        <v>411</v>
      </c>
      <c r="D170" s="15" t="s">
        <v>413</v>
      </c>
      <c r="E170" s="15">
        <v>15</v>
      </c>
      <c r="F170" s="17">
        <v>1465</v>
      </c>
      <c r="G170" s="18">
        <v>606.95</v>
      </c>
      <c r="H170" s="18">
        <v>376.62</v>
      </c>
      <c r="I170" s="18">
        <v>3485.97</v>
      </c>
      <c r="J170" s="18">
        <f t="shared" si="56"/>
        <v>514.194867256637</v>
      </c>
      <c r="K170" s="18">
        <f>VLOOKUP(D170,'[1]8月'!$B$1:$G$65536,6,FALSE)</f>
        <v>293</v>
      </c>
      <c r="L170" s="18">
        <f t="shared" si="57"/>
        <v>4248.34513274336</v>
      </c>
      <c r="M170" s="18">
        <f t="shared" si="58"/>
        <v>57.135</v>
      </c>
      <c r="N170" s="18">
        <f t="shared" si="59"/>
        <v>106.208628318584</v>
      </c>
      <c r="O170" s="18">
        <f t="shared" si="60"/>
        <v>63.7251769911504</v>
      </c>
      <c r="P170" s="18">
        <f t="shared" si="61"/>
        <v>84.9669026548673</v>
      </c>
      <c r="Q170" s="18"/>
      <c r="R170" s="26">
        <v>3936.31</v>
      </c>
      <c r="S170" s="15"/>
    </row>
    <row r="171" s="1" customFormat="1" ht="13.5" outlineLevel="2" spans="1:19">
      <c r="A171" s="15">
        <v>160</v>
      </c>
      <c r="B171" s="15" t="s">
        <v>401</v>
      </c>
      <c r="C171" s="16" t="s">
        <v>414</v>
      </c>
      <c r="D171" s="15" t="s">
        <v>415</v>
      </c>
      <c r="E171" s="15">
        <v>30</v>
      </c>
      <c r="F171" s="17">
        <v>3417</v>
      </c>
      <c r="G171" s="18">
        <v>1415.66</v>
      </c>
      <c r="H171" s="18">
        <v>684.73</v>
      </c>
      <c r="I171" s="18">
        <v>7516.79</v>
      </c>
      <c r="J171" s="18">
        <f t="shared" si="56"/>
        <v>1106.40123893805</v>
      </c>
      <c r="K171" s="18">
        <f>VLOOKUP(D171,'[1]8月'!$B$1:$G$65536,6,FALSE)</f>
        <v>683.4</v>
      </c>
      <c r="L171" s="18">
        <f t="shared" si="57"/>
        <v>9194.17876106195</v>
      </c>
      <c r="M171" s="18">
        <f t="shared" si="58"/>
        <v>133.263</v>
      </c>
      <c r="N171" s="18">
        <f t="shared" si="59"/>
        <v>229.854469026549</v>
      </c>
      <c r="O171" s="18">
        <f t="shared" si="60"/>
        <v>137.912681415929</v>
      </c>
      <c r="P171" s="18">
        <f t="shared" si="61"/>
        <v>183.883575221239</v>
      </c>
      <c r="Q171" s="18"/>
      <c r="R171" s="26">
        <v>8509.27</v>
      </c>
      <c r="S171" s="15"/>
    </row>
    <row r="172" s="1" customFormat="1" ht="13.5" outlineLevel="2" spans="1:19">
      <c r="A172" s="15">
        <v>161</v>
      </c>
      <c r="B172" s="15" t="s">
        <v>401</v>
      </c>
      <c r="C172" s="16" t="s">
        <v>416</v>
      </c>
      <c r="D172" s="15" t="s">
        <v>417</v>
      </c>
      <c r="E172" s="15">
        <v>30</v>
      </c>
      <c r="F172" s="17">
        <v>3613</v>
      </c>
      <c r="G172" s="18">
        <v>1496.87</v>
      </c>
      <c r="H172" s="18">
        <v>773.63</v>
      </c>
      <c r="I172" s="18">
        <v>8305.86</v>
      </c>
      <c r="J172" s="18">
        <f t="shared" si="56"/>
        <v>1216.74938053097</v>
      </c>
      <c r="K172" s="18">
        <f>VLOOKUP(D172,'[1]8月'!$B$1:$G$65536,6,FALSE)</f>
        <v>722.6</v>
      </c>
      <c r="L172" s="18">
        <f t="shared" si="57"/>
        <v>10082.210619469</v>
      </c>
      <c r="M172" s="18">
        <f t="shared" si="58"/>
        <v>140.907</v>
      </c>
      <c r="N172" s="18">
        <f t="shared" si="59"/>
        <v>252.055265486726</v>
      </c>
      <c r="O172" s="18">
        <f t="shared" si="60"/>
        <v>151.233159292035</v>
      </c>
      <c r="P172" s="18">
        <f t="shared" si="61"/>
        <v>201.644212389381</v>
      </c>
      <c r="Q172" s="18"/>
      <c r="R172" s="26">
        <v>9336.37</v>
      </c>
      <c r="S172" s="15"/>
    </row>
    <row r="173" s="1" customFormat="1" ht="13.5" outlineLevel="2" spans="1:19">
      <c r="A173" s="15">
        <v>162</v>
      </c>
      <c r="B173" s="15" t="s">
        <v>401</v>
      </c>
      <c r="C173" s="16" t="s">
        <v>418</v>
      </c>
      <c r="D173" s="15" t="s">
        <v>419</v>
      </c>
      <c r="E173" s="15">
        <v>30</v>
      </c>
      <c r="F173" s="17">
        <v>3325</v>
      </c>
      <c r="G173" s="18">
        <v>1377.55</v>
      </c>
      <c r="H173" s="18">
        <v>685.4</v>
      </c>
      <c r="I173" s="18">
        <v>7504.24</v>
      </c>
      <c r="J173" s="18">
        <f t="shared" si="56"/>
        <v>1100.65017699115</v>
      </c>
      <c r="K173" s="18">
        <f>VLOOKUP(D173,'[1]8月'!$B$1:$G$65536,6,FALSE)</f>
        <v>665</v>
      </c>
      <c r="L173" s="18">
        <f t="shared" si="57"/>
        <v>9131.53982300885</v>
      </c>
      <c r="M173" s="18">
        <f t="shared" si="58"/>
        <v>129.675</v>
      </c>
      <c r="N173" s="18">
        <f t="shared" si="59"/>
        <v>228.288495575221</v>
      </c>
      <c r="O173" s="18">
        <f t="shared" si="60"/>
        <v>136.973097345133</v>
      </c>
      <c r="P173" s="18">
        <f t="shared" si="61"/>
        <v>182.630796460177</v>
      </c>
      <c r="Q173" s="18"/>
      <c r="R173" s="26">
        <v>8453.97</v>
      </c>
      <c r="S173" s="15"/>
    </row>
    <row r="174" s="1" customFormat="1" ht="13.5" outlineLevel="2" spans="1:19">
      <c r="A174" s="15">
        <v>163</v>
      </c>
      <c r="B174" s="15" t="s">
        <v>401</v>
      </c>
      <c r="C174" s="16" t="s">
        <v>420</v>
      </c>
      <c r="D174" s="15" t="s">
        <v>421</v>
      </c>
      <c r="E174" s="15">
        <v>30</v>
      </c>
      <c r="F174" s="17">
        <v>2945</v>
      </c>
      <c r="G174" s="18">
        <v>1220.11</v>
      </c>
      <c r="H174" s="18">
        <v>661</v>
      </c>
      <c r="I174" s="18">
        <v>6743.46</v>
      </c>
      <c r="J174" s="18">
        <f t="shared" si="56"/>
        <v>992.207168141593</v>
      </c>
      <c r="K174" s="18">
        <f>VLOOKUP(D174,'[1]8月'!$B$1:$G$65536,6,FALSE)</f>
        <v>589</v>
      </c>
      <c r="L174" s="18">
        <f t="shared" si="57"/>
        <v>8221.36283185841</v>
      </c>
      <c r="M174" s="18">
        <f t="shared" si="58"/>
        <v>114.855</v>
      </c>
      <c r="N174" s="18">
        <f t="shared" si="59"/>
        <v>205.53407079646</v>
      </c>
      <c r="O174" s="18">
        <f t="shared" si="60"/>
        <v>123.320442477876</v>
      </c>
      <c r="P174" s="18">
        <f t="shared" si="61"/>
        <v>164.427256637168</v>
      </c>
      <c r="Q174" s="18"/>
      <c r="R174" s="26">
        <v>7613.23</v>
      </c>
      <c r="S174" s="15"/>
    </row>
    <row r="175" s="1" customFormat="1" ht="13.5" outlineLevel="2" spans="1:19">
      <c r="A175" s="15">
        <v>164</v>
      </c>
      <c r="B175" s="15" t="s">
        <v>401</v>
      </c>
      <c r="C175" s="16" t="s">
        <v>422</v>
      </c>
      <c r="D175" s="15" t="s">
        <v>423</v>
      </c>
      <c r="E175" s="15">
        <v>25</v>
      </c>
      <c r="F175" s="17">
        <v>2545</v>
      </c>
      <c r="G175" s="18">
        <v>1054.39</v>
      </c>
      <c r="H175" s="18">
        <v>565.77</v>
      </c>
      <c r="I175" s="18">
        <v>6022.38</v>
      </c>
      <c r="J175" s="18">
        <f t="shared" si="56"/>
        <v>879.230265486726</v>
      </c>
      <c r="K175" s="18"/>
      <c r="L175" s="18">
        <f t="shared" si="57"/>
        <v>6763.30973451327</v>
      </c>
      <c r="M175" s="18">
        <f t="shared" si="58"/>
        <v>99.255</v>
      </c>
      <c r="N175" s="18">
        <f t="shared" si="59"/>
        <v>169.082743362832</v>
      </c>
      <c r="O175" s="18">
        <f t="shared" si="60"/>
        <v>101.449646017699</v>
      </c>
      <c r="P175" s="18">
        <f t="shared" si="61"/>
        <v>135.266194690265</v>
      </c>
      <c r="Q175" s="18"/>
      <c r="R175" s="26">
        <v>6258.26</v>
      </c>
      <c r="S175" s="15"/>
    </row>
    <row r="176" s="1" customFormat="1" ht="13.5" outlineLevel="2" spans="1:19">
      <c r="A176" s="15">
        <v>165</v>
      </c>
      <c r="B176" s="15" t="s">
        <v>401</v>
      </c>
      <c r="C176" s="16" t="s">
        <v>424</v>
      </c>
      <c r="D176" s="15" t="s">
        <v>425</v>
      </c>
      <c r="E176" s="15">
        <v>5</v>
      </c>
      <c r="F176" s="17">
        <v>526</v>
      </c>
      <c r="G176" s="18">
        <v>217.92</v>
      </c>
      <c r="H176" s="18">
        <v>132.33</v>
      </c>
      <c r="I176" s="18">
        <v>1279.08</v>
      </c>
      <c r="J176" s="18">
        <f t="shared" si="56"/>
        <v>187.445044247788</v>
      </c>
      <c r="K176" s="18"/>
      <c r="L176" s="18">
        <f t="shared" si="57"/>
        <v>1441.88495575221</v>
      </c>
      <c r="M176" s="18">
        <f t="shared" si="58"/>
        <v>20.514</v>
      </c>
      <c r="N176" s="18">
        <f t="shared" si="59"/>
        <v>36.0471238938053</v>
      </c>
      <c r="O176" s="18">
        <f t="shared" si="60"/>
        <v>21.6282743362832</v>
      </c>
      <c r="P176" s="18">
        <f t="shared" si="61"/>
        <v>28.8376991150442</v>
      </c>
      <c r="Q176" s="18"/>
      <c r="R176" s="26">
        <v>1334.86</v>
      </c>
      <c r="S176" s="15"/>
    </row>
    <row r="177" s="1" customFormat="1" ht="13.5" outlineLevel="2" spans="1:19">
      <c r="A177" s="15">
        <v>166</v>
      </c>
      <c r="B177" s="15" t="s">
        <v>401</v>
      </c>
      <c r="C177" s="16" t="s">
        <v>426</v>
      </c>
      <c r="D177" s="15" t="s">
        <v>427</v>
      </c>
      <c r="E177" s="15">
        <v>10</v>
      </c>
      <c r="F177" s="17">
        <v>1032</v>
      </c>
      <c r="G177" s="18">
        <v>427.56</v>
      </c>
      <c r="H177" s="18">
        <v>230.59</v>
      </c>
      <c r="I177" s="18">
        <v>2198.52</v>
      </c>
      <c r="J177" s="18">
        <f t="shared" si="56"/>
        <v>328.643451327434</v>
      </c>
      <c r="K177" s="18">
        <f>VLOOKUP(D177,'[1]8月'!$B$1:$G$65536,6,FALSE)</f>
        <v>206.4</v>
      </c>
      <c r="L177" s="18">
        <f t="shared" si="57"/>
        <v>2734.42654867257</v>
      </c>
      <c r="M177" s="18">
        <f t="shared" si="58"/>
        <v>40.248</v>
      </c>
      <c r="N177" s="18">
        <f t="shared" si="59"/>
        <v>68.3606637168142</v>
      </c>
      <c r="O177" s="18">
        <f t="shared" si="60"/>
        <v>41.0163982300885</v>
      </c>
      <c r="P177" s="18">
        <f t="shared" si="61"/>
        <v>54.6885309734513</v>
      </c>
      <c r="Q177" s="18"/>
      <c r="R177" s="26">
        <v>2530.11</v>
      </c>
      <c r="S177" s="15"/>
    </row>
    <row r="178" s="1" customFormat="1" ht="13.5" outlineLevel="2" spans="1:19">
      <c r="A178" s="15">
        <v>167</v>
      </c>
      <c r="B178" s="15" t="s">
        <v>401</v>
      </c>
      <c r="C178" s="16" t="s">
        <v>426</v>
      </c>
      <c r="D178" s="15" t="s">
        <v>428</v>
      </c>
      <c r="E178" s="15">
        <v>20</v>
      </c>
      <c r="F178" s="17">
        <v>1915</v>
      </c>
      <c r="G178" s="18">
        <v>793.38</v>
      </c>
      <c r="H178" s="18">
        <v>412.04</v>
      </c>
      <c r="I178" s="18">
        <v>4402.08</v>
      </c>
      <c r="J178" s="18">
        <f t="shared" si="56"/>
        <v>645.110619469027</v>
      </c>
      <c r="K178" s="18">
        <f>VLOOKUP(D178,'[1]8月'!$B$1:$G$65536,6,FALSE)</f>
        <v>383</v>
      </c>
      <c r="L178" s="18">
        <f t="shared" si="57"/>
        <v>5345.38938053097</v>
      </c>
      <c r="M178" s="18">
        <f t="shared" si="58"/>
        <v>74.685</v>
      </c>
      <c r="N178" s="18">
        <f t="shared" si="59"/>
        <v>133.634734513274</v>
      </c>
      <c r="O178" s="18">
        <f t="shared" si="60"/>
        <v>80.1808407079646</v>
      </c>
      <c r="P178" s="18">
        <f t="shared" si="61"/>
        <v>106.907787610619</v>
      </c>
      <c r="Q178" s="18"/>
      <c r="R178" s="26">
        <v>4949.98</v>
      </c>
      <c r="S178" s="15"/>
    </row>
    <row r="179" s="1" customFormat="1" ht="13.5" outlineLevel="2" spans="1:19">
      <c r="A179" s="15">
        <v>168</v>
      </c>
      <c r="B179" s="15" t="s">
        <v>401</v>
      </c>
      <c r="C179" s="16" t="s">
        <v>429</v>
      </c>
      <c r="D179" s="15" t="s">
        <v>430</v>
      </c>
      <c r="E179" s="15">
        <v>15</v>
      </c>
      <c r="F179" s="17">
        <v>1528</v>
      </c>
      <c r="G179" s="18">
        <v>633.05</v>
      </c>
      <c r="H179" s="18">
        <v>322.14</v>
      </c>
      <c r="I179" s="18">
        <v>3487.28</v>
      </c>
      <c r="J179" s="18">
        <f t="shared" si="56"/>
        <v>511.080619469027</v>
      </c>
      <c r="K179" s="18"/>
      <c r="L179" s="18">
        <f t="shared" si="57"/>
        <v>3931.38938053097</v>
      </c>
      <c r="M179" s="18">
        <f t="shared" si="58"/>
        <v>59.592</v>
      </c>
      <c r="N179" s="18">
        <f t="shared" si="59"/>
        <v>98.2847345132743</v>
      </c>
      <c r="O179" s="18">
        <f t="shared" si="60"/>
        <v>58.9708407079646</v>
      </c>
      <c r="P179" s="18">
        <f t="shared" si="61"/>
        <v>78.6277876106195</v>
      </c>
      <c r="Q179" s="18"/>
      <c r="R179" s="26">
        <v>3635.91</v>
      </c>
      <c r="S179" s="15"/>
    </row>
    <row r="180" s="1" customFormat="1" ht="13.5" outlineLevel="2" spans="1:19">
      <c r="A180" s="15">
        <v>169</v>
      </c>
      <c r="B180" s="15" t="s">
        <v>401</v>
      </c>
      <c r="C180" s="16" t="s">
        <v>429</v>
      </c>
      <c r="D180" s="15" t="s">
        <v>431</v>
      </c>
      <c r="E180" s="15">
        <v>15</v>
      </c>
      <c r="F180" s="17">
        <v>1443</v>
      </c>
      <c r="G180" s="18">
        <v>597.83</v>
      </c>
      <c r="H180" s="18">
        <v>256.31</v>
      </c>
      <c r="I180" s="18">
        <v>2971</v>
      </c>
      <c r="J180" s="18">
        <f t="shared" si="56"/>
        <v>440.060353982301</v>
      </c>
      <c r="K180" s="18">
        <f>VLOOKUP(D180,'[1]8月'!$B$1:$G$65536,6,FALSE)</f>
        <v>288.6</v>
      </c>
      <c r="L180" s="18">
        <f t="shared" si="57"/>
        <v>3673.6796460177</v>
      </c>
      <c r="M180" s="18">
        <f t="shared" si="58"/>
        <v>56.277</v>
      </c>
      <c r="N180" s="18">
        <f t="shared" si="59"/>
        <v>91.8419911504425</v>
      </c>
      <c r="O180" s="18">
        <f t="shared" si="60"/>
        <v>55.1051946902655</v>
      </c>
      <c r="P180" s="18">
        <f t="shared" si="61"/>
        <v>73.473592920354</v>
      </c>
      <c r="Q180" s="18"/>
      <c r="R180" s="26">
        <v>3396.98</v>
      </c>
      <c r="S180" s="15"/>
    </row>
    <row r="181" s="1" customFormat="1" ht="13.5" outlineLevel="2" spans="1:19">
      <c r="A181" s="15">
        <v>170</v>
      </c>
      <c r="B181" s="15" t="s">
        <v>401</v>
      </c>
      <c r="C181" s="16" t="s">
        <v>432</v>
      </c>
      <c r="D181" s="15" t="s">
        <v>433</v>
      </c>
      <c r="E181" s="15">
        <v>30</v>
      </c>
      <c r="F181" s="17">
        <v>2527</v>
      </c>
      <c r="G181" s="18">
        <v>1046.94</v>
      </c>
      <c r="H181" s="18">
        <v>678.72</v>
      </c>
      <c r="I181" s="18">
        <v>6614.85</v>
      </c>
      <c r="J181" s="18">
        <f t="shared" si="56"/>
        <v>959.527699115044</v>
      </c>
      <c r="K181" s="18">
        <f>VLOOKUP(D181,'[1]8月'!$B$1:$G$65536,6,FALSE)</f>
        <v>505.4</v>
      </c>
      <c r="L181" s="18">
        <f t="shared" si="57"/>
        <v>7886.38230088496</v>
      </c>
      <c r="M181" s="18">
        <f t="shared" si="58"/>
        <v>98.553</v>
      </c>
      <c r="N181" s="18">
        <f t="shared" si="59"/>
        <v>197.159557522124</v>
      </c>
      <c r="O181" s="18">
        <f t="shared" si="60"/>
        <v>118.295734513274</v>
      </c>
      <c r="P181" s="18">
        <f t="shared" si="61"/>
        <v>157.727646017699</v>
      </c>
      <c r="Q181" s="18"/>
      <c r="R181" s="26">
        <v>7314.65</v>
      </c>
      <c r="S181" s="15"/>
    </row>
    <row r="182" s="1" customFormat="1" ht="13.5" outlineLevel="2" spans="1:19">
      <c r="A182" s="15">
        <v>171</v>
      </c>
      <c r="B182" s="15" t="s">
        <v>401</v>
      </c>
      <c r="C182" s="16" t="s">
        <v>434</v>
      </c>
      <c r="D182" s="15" t="s">
        <v>435</v>
      </c>
      <c r="E182" s="15">
        <v>30</v>
      </c>
      <c r="F182" s="17">
        <v>2727</v>
      </c>
      <c r="G182" s="18">
        <v>1129.8</v>
      </c>
      <c r="H182" s="18">
        <v>594.5</v>
      </c>
      <c r="I182" s="18">
        <v>6640.81</v>
      </c>
      <c r="J182" s="18">
        <f t="shared" si="56"/>
        <v>962.35778761062</v>
      </c>
      <c r="K182" s="18">
        <f>VLOOKUP(D182,'[1]8月'!$B$1:$G$65536,6,FALSE)</f>
        <v>545.4</v>
      </c>
      <c r="L182" s="18">
        <f t="shared" si="57"/>
        <v>7948.15221238938</v>
      </c>
      <c r="M182" s="18">
        <f t="shared" si="58"/>
        <v>106.353</v>
      </c>
      <c r="N182" s="18">
        <f t="shared" si="59"/>
        <v>198.703805309735</v>
      </c>
      <c r="O182" s="18">
        <f t="shared" si="60"/>
        <v>119.222283185841</v>
      </c>
      <c r="P182" s="18">
        <f t="shared" si="61"/>
        <v>158.963044247788</v>
      </c>
      <c r="Q182" s="18"/>
      <c r="R182" s="26">
        <v>7364.91</v>
      </c>
      <c r="S182" s="15"/>
    </row>
    <row r="183" s="1" customFormat="1" ht="13.5" outlineLevel="2" spans="1:19">
      <c r="A183" s="15">
        <v>172</v>
      </c>
      <c r="B183" s="15" t="s">
        <v>401</v>
      </c>
      <c r="C183" s="16" t="s">
        <v>436</v>
      </c>
      <c r="D183" s="15" t="s">
        <v>437</v>
      </c>
      <c r="E183" s="15">
        <v>30</v>
      </c>
      <c r="F183" s="17">
        <v>3174</v>
      </c>
      <c r="G183" s="18">
        <v>1314.99</v>
      </c>
      <c r="H183" s="18">
        <v>725.84</v>
      </c>
      <c r="I183" s="18">
        <v>7607.49</v>
      </c>
      <c r="J183" s="18">
        <f t="shared" si="56"/>
        <v>1109.98371681416</v>
      </c>
      <c r="K183" s="18"/>
      <c r="L183" s="18">
        <f t="shared" si="57"/>
        <v>8538.33628318584</v>
      </c>
      <c r="M183" s="18">
        <f t="shared" si="58"/>
        <v>123.786</v>
      </c>
      <c r="N183" s="18">
        <f t="shared" si="59"/>
        <v>213.458407079646</v>
      </c>
      <c r="O183" s="18">
        <f t="shared" si="60"/>
        <v>128.075044247788</v>
      </c>
      <c r="P183" s="18">
        <f t="shared" si="61"/>
        <v>170.766725663717</v>
      </c>
      <c r="Q183" s="18"/>
      <c r="R183" s="26">
        <v>7902.25</v>
      </c>
      <c r="S183" s="15"/>
    </row>
    <row r="184" s="2" customFormat="1" ht="13.5" hidden="1" outlineLevel="1" spans="1:19">
      <c r="A184" s="19"/>
      <c r="B184" s="19" t="s">
        <v>438</v>
      </c>
      <c r="C184" s="20"/>
      <c r="D184" s="19"/>
      <c r="E184" s="19"/>
      <c r="F184" s="21">
        <f t="shared" ref="F184:R184" si="62">SUBTOTAL(9,F164:F183)</f>
        <v>46695</v>
      </c>
      <c r="G184" s="21">
        <f t="shared" si="62"/>
        <v>19345.74</v>
      </c>
      <c r="H184" s="21">
        <f t="shared" si="62"/>
        <v>10351.17</v>
      </c>
      <c r="I184" s="21">
        <f t="shared" si="62"/>
        <v>107819.61</v>
      </c>
      <c r="J184" s="21">
        <f t="shared" si="62"/>
        <v>15820.4846017699</v>
      </c>
      <c r="K184" s="21">
        <f t="shared" si="62"/>
        <v>7784.4</v>
      </c>
      <c r="L184" s="21">
        <f t="shared" si="62"/>
        <v>129480.43539823</v>
      </c>
      <c r="M184" s="21">
        <f t="shared" si="62"/>
        <v>1821.105</v>
      </c>
      <c r="N184" s="21">
        <f t="shared" si="62"/>
        <v>3237.01088495575</v>
      </c>
      <c r="O184" s="21">
        <f t="shared" si="62"/>
        <v>1942.20653097345</v>
      </c>
      <c r="P184" s="21">
        <f t="shared" si="62"/>
        <v>2589.6087079646</v>
      </c>
      <c r="Q184" s="21">
        <f t="shared" si="62"/>
        <v>0</v>
      </c>
      <c r="R184" s="21">
        <f t="shared" si="62"/>
        <v>119890.51</v>
      </c>
      <c r="S184" s="19"/>
    </row>
    <row r="185" s="1" customFormat="1" ht="13.5" outlineLevel="2" spans="1:19">
      <c r="A185" s="15">
        <v>173</v>
      </c>
      <c r="B185" s="15" t="s">
        <v>439</v>
      </c>
      <c r="C185" s="16" t="s">
        <v>440</v>
      </c>
      <c r="D185" s="15" t="s">
        <v>441</v>
      </c>
      <c r="E185" s="15">
        <v>30</v>
      </c>
      <c r="F185" s="17">
        <v>3087</v>
      </c>
      <c r="G185" s="18">
        <v>1278.94</v>
      </c>
      <c r="H185" s="18">
        <v>756.92</v>
      </c>
      <c r="I185" s="18">
        <v>6326.21</v>
      </c>
      <c r="J185" s="18">
        <f t="shared" ref="J185:J210" si="63">(G185+H185+I185)/1.13*0.13</f>
        <v>962.008053097345</v>
      </c>
      <c r="K185" s="18">
        <f>VLOOKUP(D185,'[1]8月'!$B$1:$G$65536,6,FALSE)</f>
        <v>617.4</v>
      </c>
      <c r="L185" s="18">
        <f t="shared" ref="L185:L210" si="64">(G185+H185+I185)-J185+(K185)</f>
        <v>8017.46194690265</v>
      </c>
      <c r="M185" s="18">
        <f t="shared" ref="M185:M210" si="65">(F185)*0.039</f>
        <v>120.393</v>
      </c>
      <c r="N185" s="18">
        <f t="shared" ref="N185:N210" si="66">L185*0.025</f>
        <v>200.436548672566</v>
      </c>
      <c r="O185" s="18">
        <f t="shared" ref="O185:O210" si="67">L185*0.015</f>
        <v>120.26192920354</v>
      </c>
      <c r="P185" s="18">
        <f t="shared" ref="P185:P210" si="68">L185*0.02</f>
        <v>160.349238938053</v>
      </c>
      <c r="Q185" s="18"/>
      <c r="R185" s="26">
        <v>7416.02</v>
      </c>
      <c r="S185" s="15"/>
    </row>
    <row r="186" s="1" customFormat="1" ht="13.5" outlineLevel="2" spans="1:19">
      <c r="A186" s="15">
        <v>174</v>
      </c>
      <c r="B186" s="15" t="s">
        <v>439</v>
      </c>
      <c r="C186" s="16" t="s">
        <v>442</v>
      </c>
      <c r="D186" s="15" t="s">
        <v>443</v>
      </c>
      <c r="E186" s="15">
        <v>30</v>
      </c>
      <c r="F186" s="17">
        <v>3403</v>
      </c>
      <c r="G186" s="18">
        <v>1409.86</v>
      </c>
      <c r="H186" s="18">
        <v>792.67</v>
      </c>
      <c r="I186" s="18">
        <v>7665.67</v>
      </c>
      <c r="J186" s="18">
        <f t="shared" si="63"/>
        <v>1135.2796460177</v>
      </c>
      <c r="K186" s="18">
        <f>VLOOKUP(D186,'[1]8月'!$B$1:$G$65536,6,FALSE)</f>
        <v>680.6</v>
      </c>
      <c r="L186" s="18">
        <f t="shared" si="64"/>
        <v>9413.5203539823</v>
      </c>
      <c r="M186" s="18">
        <f t="shared" si="65"/>
        <v>132.717</v>
      </c>
      <c r="N186" s="18">
        <f t="shared" si="66"/>
        <v>235.338008849558</v>
      </c>
      <c r="O186" s="18">
        <f t="shared" si="67"/>
        <v>141.202805309735</v>
      </c>
      <c r="P186" s="18">
        <f t="shared" si="68"/>
        <v>188.270407079646</v>
      </c>
      <c r="Q186" s="18"/>
      <c r="R186" s="26">
        <v>8715.99</v>
      </c>
      <c r="S186" s="15"/>
    </row>
    <row r="187" s="1" customFormat="1" ht="13.5" outlineLevel="2" spans="1:19">
      <c r="A187" s="15">
        <v>175</v>
      </c>
      <c r="B187" s="15" t="s">
        <v>439</v>
      </c>
      <c r="C187" s="16" t="s">
        <v>444</v>
      </c>
      <c r="D187" s="15" t="s">
        <v>445</v>
      </c>
      <c r="E187" s="15">
        <v>30</v>
      </c>
      <c r="F187" s="17">
        <v>3225</v>
      </c>
      <c r="G187" s="18">
        <v>1336.12</v>
      </c>
      <c r="H187" s="18">
        <v>755.91</v>
      </c>
      <c r="I187" s="18">
        <v>7344.34</v>
      </c>
      <c r="J187" s="18">
        <f t="shared" si="63"/>
        <v>1085.60008849558</v>
      </c>
      <c r="K187" s="18">
        <f>VLOOKUP(D187,'[1]8月'!$B$1:$G$65536,6,FALSE)</f>
        <v>645</v>
      </c>
      <c r="L187" s="18">
        <f t="shared" si="64"/>
        <v>8995.76991150442</v>
      </c>
      <c r="M187" s="18">
        <f t="shared" si="65"/>
        <v>125.775</v>
      </c>
      <c r="N187" s="18">
        <f t="shared" si="66"/>
        <v>224.894247787611</v>
      </c>
      <c r="O187" s="18">
        <f t="shared" si="67"/>
        <v>134.936548672566</v>
      </c>
      <c r="P187" s="18">
        <f t="shared" si="68"/>
        <v>179.915398230088</v>
      </c>
      <c r="Q187" s="18"/>
      <c r="R187" s="26">
        <v>8330.25</v>
      </c>
      <c r="S187" s="15"/>
    </row>
    <row r="188" s="1" customFormat="1" ht="13.5" outlineLevel="2" spans="1:19">
      <c r="A188" s="15">
        <v>176</v>
      </c>
      <c r="B188" s="15" t="s">
        <v>439</v>
      </c>
      <c r="C188" s="16" t="s">
        <v>446</v>
      </c>
      <c r="D188" s="15" t="s">
        <v>447</v>
      </c>
      <c r="E188" s="15">
        <v>30</v>
      </c>
      <c r="F188" s="17">
        <v>3328</v>
      </c>
      <c r="G188" s="18">
        <v>1378.79</v>
      </c>
      <c r="H188" s="18">
        <v>733.19</v>
      </c>
      <c r="I188" s="18">
        <v>7345.01</v>
      </c>
      <c r="J188" s="18">
        <f t="shared" si="63"/>
        <v>1087.97230088496</v>
      </c>
      <c r="K188" s="18">
        <f>VLOOKUP(D188,'[1]8月'!$B$1:$G$65536,6,FALSE)</f>
        <v>665.6</v>
      </c>
      <c r="L188" s="18">
        <f t="shared" si="64"/>
        <v>9034.61769911504</v>
      </c>
      <c r="M188" s="18">
        <f t="shared" si="65"/>
        <v>129.792</v>
      </c>
      <c r="N188" s="18">
        <f t="shared" si="66"/>
        <v>225.865442477876</v>
      </c>
      <c r="O188" s="18">
        <f t="shared" si="67"/>
        <v>135.519265486726</v>
      </c>
      <c r="P188" s="18">
        <f t="shared" si="68"/>
        <v>180.692353982301</v>
      </c>
      <c r="Q188" s="18"/>
      <c r="R188" s="26">
        <v>8362.75</v>
      </c>
      <c r="S188" s="15"/>
    </row>
    <row r="189" s="1" customFormat="1" ht="13.5" outlineLevel="2" spans="1:19">
      <c r="A189" s="15">
        <v>177</v>
      </c>
      <c r="B189" s="15" t="s">
        <v>439</v>
      </c>
      <c r="C189" s="16" t="s">
        <v>448</v>
      </c>
      <c r="D189" s="15" t="s">
        <v>449</v>
      </c>
      <c r="E189" s="15">
        <v>30</v>
      </c>
      <c r="F189" s="17">
        <v>3150</v>
      </c>
      <c r="G189" s="18">
        <v>1305.05</v>
      </c>
      <c r="H189" s="18">
        <v>702.78</v>
      </c>
      <c r="I189" s="18">
        <v>7380.52</v>
      </c>
      <c r="J189" s="18">
        <f t="shared" si="63"/>
        <v>1080.07566371681</v>
      </c>
      <c r="K189" s="18">
        <f>VLOOKUP(D189,'[1]8月'!$B$1:$G$65536,6,FALSE)</f>
        <v>630</v>
      </c>
      <c r="L189" s="18">
        <f t="shared" si="64"/>
        <v>8938.27433628319</v>
      </c>
      <c r="M189" s="18">
        <f t="shared" si="65"/>
        <v>122.85</v>
      </c>
      <c r="N189" s="18">
        <f t="shared" si="66"/>
        <v>223.45685840708</v>
      </c>
      <c r="O189" s="18">
        <f t="shared" si="67"/>
        <v>134.074115044248</v>
      </c>
      <c r="P189" s="18">
        <f t="shared" si="68"/>
        <v>178.765486725664</v>
      </c>
      <c r="Q189" s="18"/>
      <c r="R189" s="26">
        <v>8279.13</v>
      </c>
      <c r="S189" s="15"/>
    </row>
    <row r="190" s="1" customFormat="1" ht="13.5" outlineLevel="2" spans="1:19">
      <c r="A190" s="15">
        <v>178</v>
      </c>
      <c r="B190" s="15" t="s">
        <v>439</v>
      </c>
      <c r="C190" s="16" t="s">
        <v>450</v>
      </c>
      <c r="D190" s="15" t="s">
        <v>451</v>
      </c>
      <c r="E190" s="15">
        <v>30</v>
      </c>
      <c r="F190" s="17">
        <v>2992</v>
      </c>
      <c r="G190" s="18">
        <v>1239.59</v>
      </c>
      <c r="H190" s="18">
        <v>813.72</v>
      </c>
      <c r="I190" s="18">
        <v>7354.99</v>
      </c>
      <c r="J190" s="18">
        <f t="shared" si="63"/>
        <v>1082.37079646018</v>
      </c>
      <c r="K190" s="18">
        <f>VLOOKUP(D190,'[1]8月'!$B$1:$G$65536,6,FALSE)</f>
        <v>598.4</v>
      </c>
      <c r="L190" s="18">
        <f t="shared" si="64"/>
        <v>8924.32920353982</v>
      </c>
      <c r="M190" s="18">
        <f t="shared" si="65"/>
        <v>116.688</v>
      </c>
      <c r="N190" s="18">
        <f t="shared" si="66"/>
        <v>223.108230088496</v>
      </c>
      <c r="O190" s="18">
        <f t="shared" si="67"/>
        <v>133.864938053097</v>
      </c>
      <c r="P190" s="18">
        <f t="shared" si="68"/>
        <v>178.486584070796</v>
      </c>
      <c r="Q190" s="18"/>
      <c r="R190" s="26">
        <v>8272.18</v>
      </c>
      <c r="S190" s="15"/>
    </row>
    <row r="191" s="1" customFormat="1" ht="13.5" outlineLevel="2" spans="1:19">
      <c r="A191" s="15">
        <v>179</v>
      </c>
      <c r="B191" s="15" t="s">
        <v>439</v>
      </c>
      <c r="C191" s="16" t="s">
        <v>452</v>
      </c>
      <c r="D191" s="15" t="s">
        <v>453</v>
      </c>
      <c r="E191" s="15">
        <v>30</v>
      </c>
      <c r="F191" s="17">
        <v>3280</v>
      </c>
      <c r="G191" s="18">
        <v>1358.9</v>
      </c>
      <c r="H191" s="18">
        <v>744.56</v>
      </c>
      <c r="I191" s="18">
        <v>7208.61</v>
      </c>
      <c r="J191" s="18">
        <f t="shared" si="63"/>
        <v>1071.30008849558</v>
      </c>
      <c r="K191" s="18">
        <f>VLOOKUP(D191,'[1]8月'!$B$1:$G$65536,6,FALSE)</f>
        <v>656</v>
      </c>
      <c r="L191" s="18">
        <f t="shared" si="64"/>
        <v>8896.76991150443</v>
      </c>
      <c r="M191" s="18">
        <f t="shared" si="65"/>
        <v>127.92</v>
      </c>
      <c r="N191" s="18">
        <f t="shared" si="66"/>
        <v>222.419247787611</v>
      </c>
      <c r="O191" s="18">
        <f t="shared" si="67"/>
        <v>133.451548672566</v>
      </c>
      <c r="P191" s="18">
        <f t="shared" si="68"/>
        <v>177.935398230089</v>
      </c>
      <c r="Q191" s="18"/>
      <c r="R191" s="26">
        <v>8235.04</v>
      </c>
      <c r="S191" s="15"/>
    </row>
    <row r="192" s="1" customFormat="1" ht="13.5" outlineLevel="2" spans="1:19">
      <c r="A192" s="15">
        <v>180</v>
      </c>
      <c r="B192" s="15" t="s">
        <v>439</v>
      </c>
      <c r="C192" s="16" t="s">
        <v>454</v>
      </c>
      <c r="D192" s="15" t="s">
        <v>455</v>
      </c>
      <c r="E192" s="15">
        <v>30</v>
      </c>
      <c r="F192" s="17">
        <v>3299</v>
      </c>
      <c r="G192" s="18">
        <v>1366.78</v>
      </c>
      <c r="H192" s="18">
        <v>746.56</v>
      </c>
      <c r="I192" s="18">
        <v>7383.12</v>
      </c>
      <c r="J192" s="18">
        <f t="shared" si="63"/>
        <v>1092.51309734513</v>
      </c>
      <c r="K192" s="18">
        <f>VLOOKUP(D192,'[1]8月'!$B$1:$G$65536,6,FALSE)</f>
        <v>659.8</v>
      </c>
      <c r="L192" s="18">
        <f t="shared" si="64"/>
        <v>9063.74690265487</v>
      </c>
      <c r="M192" s="18">
        <f t="shared" si="65"/>
        <v>128.661</v>
      </c>
      <c r="N192" s="18">
        <f t="shared" si="66"/>
        <v>226.593672566372</v>
      </c>
      <c r="O192" s="18">
        <f t="shared" si="67"/>
        <v>135.956203539823</v>
      </c>
      <c r="P192" s="18">
        <f t="shared" si="68"/>
        <v>181.274938053097</v>
      </c>
      <c r="Q192" s="18"/>
      <c r="R192" s="26">
        <v>8391.26</v>
      </c>
      <c r="S192" s="15"/>
    </row>
    <row r="193" s="1" customFormat="1" ht="13.5" outlineLevel="2" spans="1:19">
      <c r="A193" s="15">
        <v>181</v>
      </c>
      <c r="B193" s="15" t="s">
        <v>439</v>
      </c>
      <c r="C193" s="16" t="s">
        <v>456</v>
      </c>
      <c r="D193" s="15" t="s">
        <v>457</v>
      </c>
      <c r="E193" s="15">
        <v>30</v>
      </c>
      <c r="F193" s="17">
        <v>3389</v>
      </c>
      <c r="G193" s="18">
        <v>1404.06</v>
      </c>
      <c r="H193" s="18">
        <v>794.34</v>
      </c>
      <c r="I193" s="18">
        <v>7578.59</v>
      </c>
      <c r="J193" s="18">
        <f t="shared" si="63"/>
        <v>1124.78646017699</v>
      </c>
      <c r="K193" s="18">
        <f>VLOOKUP(D193,'[1]8月'!$B$1:$G$65536,6,FALSE)</f>
        <v>677.8</v>
      </c>
      <c r="L193" s="18">
        <f t="shared" si="64"/>
        <v>9330.00353982301</v>
      </c>
      <c r="M193" s="18">
        <f t="shared" si="65"/>
        <v>132.171</v>
      </c>
      <c r="N193" s="18">
        <f t="shared" si="66"/>
        <v>233.250088495575</v>
      </c>
      <c r="O193" s="18">
        <f t="shared" si="67"/>
        <v>139.950053097345</v>
      </c>
      <c r="P193" s="18">
        <f t="shared" si="68"/>
        <v>186.60007079646</v>
      </c>
      <c r="Q193" s="18"/>
      <c r="R193" s="26">
        <v>8638.03</v>
      </c>
      <c r="S193" s="15"/>
    </row>
    <row r="194" s="1" customFormat="1" ht="13.5" outlineLevel="2" spans="1:19">
      <c r="A194" s="15">
        <v>182</v>
      </c>
      <c r="B194" s="15" t="s">
        <v>439</v>
      </c>
      <c r="C194" s="16" t="s">
        <v>458</v>
      </c>
      <c r="D194" s="15" t="s">
        <v>459</v>
      </c>
      <c r="E194" s="15">
        <v>30</v>
      </c>
      <c r="F194" s="17">
        <v>2859</v>
      </c>
      <c r="G194" s="18">
        <v>1184.48</v>
      </c>
      <c r="H194" s="18">
        <v>598.85</v>
      </c>
      <c r="I194" s="18">
        <v>6342.85</v>
      </c>
      <c r="J194" s="18">
        <f t="shared" si="63"/>
        <v>934.870265486726</v>
      </c>
      <c r="K194" s="18">
        <f>VLOOKUP(D194,'[1]8月'!$B$1:$G$65536,6,FALSE)</f>
        <v>571.8</v>
      </c>
      <c r="L194" s="18">
        <f t="shared" si="64"/>
        <v>7763.10973451327</v>
      </c>
      <c r="M194" s="18">
        <f t="shared" si="65"/>
        <v>111.501</v>
      </c>
      <c r="N194" s="18">
        <f t="shared" si="66"/>
        <v>194.077743362832</v>
      </c>
      <c r="O194" s="18">
        <f t="shared" si="67"/>
        <v>116.446646017699</v>
      </c>
      <c r="P194" s="18">
        <f t="shared" si="68"/>
        <v>155.262194690265</v>
      </c>
      <c r="Q194" s="18"/>
      <c r="R194" s="26">
        <v>7185.82</v>
      </c>
      <c r="S194" s="15"/>
    </row>
    <row r="195" s="1" customFormat="1" ht="13.5" outlineLevel="2" spans="1:19">
      <c r="A195" s="15">
        <v>183</v>
      </c>
      <c r="B195" s="15" t="s">
        <v>439</v>
      </c>
      <c r="C195" s="16" t="s">
        <v>460</v>
      </c>
      <c r="D195" s="15" t="s">
        <v>461</v>
      </c>
      <c r="E195" s="15">
        <v>30</v>
      </c>
      <c r="F195" s="17">
        <v>3012</v>
      </c>
      <c r="G195" s="18">
        <v>1247.87</v>
      </c>
      <c r="H195" s="18">
        <v>710.79</v>
      </c>
      <c r="I195" s="18">
        <v>6953.3</v>
      </c>
      <c r="J195" s="18">
        <f t="shared" si="63"/>
        <v>1025.26973451327</v>
      </c>
      <c r="K195" s="18"/>
      <c r="L195" s="18">
        <f t="shared" si="64"/>
        <v>7886.69026548672</v>
      </c>
      <c r="M195" s="18">
        <f t="shared" si="65"/>
        <v>117.468</v>
      </c>
      <c r="N195" s="18">
        <f t="shared" si="66"/>
        <v>197.167256637168</v>
      </c>
      <c r="O195" s="18">
        <f t="shared" si="67"/>
        <v>118.300353982301</v>
      </c>
      <c r="P195" s="18">
        <f t="shared" si="68"/>
        <v>157.733805309734</v>
      </c>
      <c r="Q195" s="18"/>
      <c r="R195" s="26">
        <v>7296.02</v>
      </c>
      <c r="S195" s="15"/>
    </row>
    <row r="196" s="1" customFormat="1" ht="13.5" outlineLevel="2" spans="1:19">
      <c r="A196" s="15">
        <v>184</v>
      </c>
      <c r="B196" s="15" t="s">
        <v>439</v>
      </c>
      <c r="C196" s="16" t="s">
        <v>462</v>
      </c>
      <c r="D196" s="15" t="s">
        <v>463</v>
      </c>
      <c r="E196" s="15">
        <v>30</v>
      </c>
      <c r="F196" s="17">
        <v>3450</v>
      </c>
      <c r="G196" s="18">
        <v>1429.34</v>
      </c>
      <c r="H196" s="18">
        <v>684.73</v>
      </c>
      <c r="I196" s="18">
        <v>7343.69</v>
      </c>
      <c r="J196" s="18">
        <f t="shared" si="63"/>
        <v>1088.06088495575</v>
      </c>
      <c r="K196" s="18">
        <f>VLOOKUP(D196,'[1]8月'!$B$1:$G$65536,6,FALSE)</f>
        <v>690</v>
      </c>
      <c r="L196" s="18">
        <f t="shared" si="64"/>
        <v>9059.69911504425</v>
      </c>
      <c r="M196" s="18">
        <f t="shared" si="65"/>
        <v>134.55</v>
      </c>
      <c r="N196" s="18">
        <f t="shared" si="66"/>
        <v>226.492477876106</v>
      </c>
      <c r="O196" s="18">
        <f t="shared" si="67"/>
        <v>135.895486725664</v>
      </c>
      <c r="P196" s="18">
        <f t="shared" si="68"/>
        <v>181.193982300885</v>
      </c>
      <c r="Q196" s="18"/>
      <c r="R196" s="26">
        <v>8381.57</v>
      </c>
      <c r="S196" s="15"/>
    </row>
    <row r="197" s="1" customFormat="1" ht="13.5" outlineLevel="2" spans="1:19">
      <c r="A197" s="15">
        <v>185</v>
      </c>
      <c r="B197" s="15" t="s">
        <v>439</v>
      </c>
      <c r="C197" s="16" t="s">
        <v>464</v>
      </c>
      <c r="D197" s="15" t="s">
        <v>465</v>
      </c>
      <c r="E197" s="15">
        <v>30</v>
      </c>
      <c r="F197" s="17">
        <v>3094</v>
      </c>
      <c r="G197" s="18">
        <v>1281.84</v>
      </c>
      <c r="H197" s="18">
        <v>757.92</v>
      </c>
      <c r="I197" s="18">
        <v>7099.09</v>
      </c>
      <c r="J197" s="18">
        <f t="shared" si="63"/>
        <v>1051.37212389381</v>
      </c>
      <c r="K197" s="18">
        <f>VLOOKUP(D197,'[1]8月'!$B$1:$G$65536,6,FALSE)</f>
        <v>618.8</v>
      </c>
      <c r="L197" s="18">
        <f t="shared" si="64"/>
        <v>8706.27787610619</v>
      </c>
      <c r="M197" s="18">
        <f t="shared" si="65"/>
        <v>120.666</v>
      </c>
      <c r="N197" s="18">
        <f t="shared" si="66"/>
        <v>217.656946902655</v>
      </c>
      <c r="O197" s="18">
        <f t="shared" si="67"/>
        <v>130.594168141593</v>
      </c>
      <c r="P197" s="18">
        <f t="shared" si="68"/>
        <v>174.125557522124</v>
      </c>
      <c r="Q197" s="18"/>
      <c r="R197" s="26">
        <v>8063.24</v>
      </c>
      <c r="S197" s="15"/>
    </row>
    <row r="198" s="1" customFormat="1" ht="13.5" outlineLevel="2" spans="1:19">
      <c r="A198" s="15">
        <v>186</v>
      </c>
      <c r="B198" s="15" t="s">
        <v>439</v>
      </c>
      <c r="C198" s="16" t="s">
        <v>466</v>
      </c>
      <c r="D198" s="15" t="s">
        <v>467</v>
      </c>
      <c r="E198" s="15">
        <v>30</v>
      </c>
      <c r="F198" s="17">
        <v>3295</v>
      </c>
      <c r="G198" s="18">
        <v>1365.12</v>
      </c>
      <c r="H198" s="18">
        <v>720.15</v>
      </c>
      <c r="I198" s="18">
        <v>7438.37</v>
      </c>
      <c r="J198" s="18">
        <f t="shared" si="63"/>
        <v>1095.64</v>
      </c>
      <c r="K198" s="18">
        <f>VLOOKUP(D198,'[1]8月'!$B$1:$G$65536,6,FALSE)</f>
        <v>659</v>
      </c>
      <c r="L198" s="18">
        <f t="shared" si="64"/>
        <v>9087</v>
      </c>
      <c r="M198" s="18">
        <f t="shared" si="65"/>
        <v>128.505</v>
      </c>
      <c r="N198" s="18">
        <f t="shared" si="66"/>
        <v>227.175</v>
      </c>
      <c r="O198" s="18">
        <f t="shared" si="67"/>
        <v>136.305</v>
      </c>
      <c r="P198" s="18">
        <f t="shared" si="68"/>
        <v>181.74</v>
      </c>
      <c r="Q198" s="18"/>
      <c r="R198" s="26">
        <v>8413.28</v>
      </c>
      <c r="S198" s="15"/>
    </row>
    <row r="199" s="1" customFormat="1" ht="13.5" outlineLevel="2" spans="1:19">
      <c r="A199" s="15">
        <v>187</v>
      </c>
      <c r="B199" s="15" t="s">
        <v>439</v>
      </c>
      <c r="C199" s="16" t="s">
        <v>468</v>
      </c>
      <c r="D199" s="15" t="s">
        <v>469</v>
      </c>
      <c r="E199" s="15">
        <v>30</v>
      </c>
      <c r="F199" s="17">
        <v>3421</v>
      </c>
      <c r="G199" s="18">
        <v>1417.32</v>
      </c>
      <c r="H199" s="18">
        <v>811.72</v>
      </c>
      <c r="I199" s="18">
        <v>7641.55</v>
      </c>
      <c r="J199" s="18">
        <f t="shared" si="63"/>
        <v>1135.55460176991</v>
      </c>
      <c r="K199" s="18">
        <f>VLOOKUP(D199,'[1]8月'!$B$1:$G$65536,6,FALSE)</f>
        <v>684.2</v>
      </c>
      <c r="L199" s="18">
        <f t="shared" si="64"/>
        <v>9419.23539823009</v>
      </c>
      <c r="M199" s="18">
        <f t="shared" si="65"/>
        <v>133.419</v>
      </c>
      <c r="N199" s="18">
        <f t="shared" si="66"/>
        <v>235.480884955752</v>
      </c>
      <c r="O199" s="18">
        <f t="shared" si="67"/>
        <v>141.288530973451</v>
      </c>
      <c r="P199" s="18">
        <f t="shared" si="68"/>
        <v>188.384707964602</v>
      </c>
      <c r="Q199" s="18"/>
      <c r="R199" s="26">
        <v>8720.66</v>
      </c>
      <c r="S199" s="15"/>
    </row>
    <row r="200" s="1" customFormat="1" ht="13.5" outlineLevel="2" spans="1:19">
      <c r="A200" s="15">
        <v>188</v>
      </c>
      <c r="B200" s="15" t="s">
        <v>439</v>
      </c>
      <c r="C200" s="16" t="s">
        <v>470</v>
      </c>
      <c r="D200" s="15" t="s">
        <v>471</v>
      </c>
      <c r="E200" s="15">
        <v>30</v>
      </c>
      <c r="F200" s="17">
        <v>3332</v>
      </c>
      <c r="G200" s="18">
        <v>1380.45</v>
      </c>
      <c r="H200" s="18">
        <v>674.37</v>
      </c>
      <c r="I200" s="18">
        <v>7565.62</v>
      </c>
      <c r="J200" s="18">
        <f t="shared" si="63"/>
        <v>1106.77628318584</v>
      </c>
      <c r="K200" s="18">
        <f>VLOOKUP(D200,'[1]8月'!$B$1:$G$65536,6,FALSE)</f>
        <v>666.4</v>
      </c>
      <c r="L200" s="18">
        <f t="shared" si="64"/>
        <v>9180.06371681416</v>
      </c>
      <c r="M200" s="18">
        <f t="shared" si="65"/>
        <v>129.948</v>
      </c>
      <c r="N200" s="18">
        <f t="shared" si="66"/>
        <v>229.501592920354</v>
      </c>
      <c r="O200" s="18">
        <f t="shared" si="67"/>
        <v>137.700955752212</v>
      </c>
      <c r="P200" s="18">
        <f t="shared" si="68"/>
        <v>183.601274336283</v>
      </c>
      <c r="Q200" s="18"/>
      <c r="R200" s="26">
        <v>8499.31</v>
      </c>
      <c r="S200" s="15"/>
    </row>
    <row r="201" s="1" customFormat="1" ht="13.5" outlineLevel="2" spans="1:19">
      <c r="A201" s="15">
        <v>189</v>
      </c>
      <c r="B201" s="15" t="s">
        <v>439</v>
      </c>
      <c r="C201" s="16" t="s">
        <v>472</v>
      </c>
      <c r="D201" s="15" t="s">
        <v>473</v>
      </c>
      <c r="E201" s="15">
        <v>30</v>
      </c>
      <c r="F201" s="17">
        <v>2609</v>
      </c>
      <c r="G201" s="18">
        <v>1080.91</v>
      </c>
      <c r="H201" s="18">
        <v>684.07</v>
      </c>
      <c r="I201" s="18">
        <v>7114.1</v>
      </c>
      <c r="J201" s="18">
        <f t="shared" si="63"/>
        <v>1021.48707964602</v>
      </c>
      <c r="K201" s="18">
        <f>VLOOKUP(D201,'[1]8月'!$B$1:$G$65536,6,FALSE)</f>
        <v>521.8</v>
      </c>
      <c r="L201" s="18">
        <f t="shared" si="64"/>
        <v>8379.39292035398</v>
      </c>
      <c r="M201" s="18">
        <f t="shared" si="65"/>
        <v>101.751</v>
      </c>
      <c r="N201" s="18">
        <f t="shared" si="66"/>
        <v>209.48482300885</v>
      </c>
      <c r="O201" s="18">
        <f t="shared" si="67"/>
        <v>125.69089380531</v>
      </c>
      <c r="P201" s="18">
        <f t="shared" si="68"/>
        <v>167.58785840708</v>
      </c>
      <c r="Q201" s="18"/>
      <c r="R201" s="26">
        <v>7774.88</v>
      </c>
      <c r="S201" s="15"/>
    </row>
    <row r="202" s="1" customFormat="1" ht="13.5" outlineLevel="2" spans="1:19">
      <c r="A202" s="15">
        <v>190</v>
      </c>
      <c r="B202" s="15" t="s">
        <v>439</v>
      </c>
      <c r="C202" s="16" t="s">
        <v>474</v>
      </c>
      <c r="D202" s="15" t="s">
        <v>475</v>
      </c>
      <c r="E202" s="15">
        <v>30</v>
      </c>
      <c r="F202" s="17">
        <v>2739</v>
      </c>
      <c r="G202" s="18">
        <v>1134.77</v>
      </c>
      <c r="H202" s="18">
        <v>628.92</v>
      </c>
      <c r="I202" s="18">
        <v>6242.08</v>
      </c>
      <c r="J202" s="18">
        <f t="shared" si="63"/>
        <v>921.01778761062</v>
      </c>
      <c r="K202" s="18">
        <f>VLOOKUP(D202,'[1]8月'!$B$1:$G$65536,6,FALSE)</f>
        <v>547.8</v>
      </c>
      <c r="L202" s="18">
        <f t="shared" si="64"/>
        <v>7632.55221238938</v>
      </c>
      <c r="M202" s="18">
        <f t="shared" si="65"/>
        <v>106.821</v>
      </c>
      <c r="N202" s="18">
        <f t="shared" si="66"/>
        <v>190.813805309735</v>
      </c>
      <c r="O202" s="18">
        <f t="shared" si="67"/>
        <v>114.488283185841</v>
      </c>
      <c r="P202" s="18">
        <f t="shared" si="68"/>
        <v>152.651044247788</v>
      </c>
      <c r="Q202" s="18"/>
      <c r="R202" s="26">
        <v>7067.78</v>
      </c>
      <c r="S202" s="15"/>
    </row>
    <row r="203" s="1" customFormat="1" ht="13.5" outlineLevel="2" spans="1:19">
      <c r="A203" s="15">
        <v>191</v>
      </c>
      <c r="B203" s="15" t="s">
        <v>439</v>
      </c>
      <c r="C203" s="16" t="s">
        <v>476</v>
      </c>
      <c r="D203" s="15" t="s">
        <v>477</v>
      </c>
      <c r="E203" s="15">
        <v>30</v>
      </c>
      <c r="F203" s="17">
        <v>3144</v>
      </c>
      <c r="G203" s="18">
        <v>1302.56</v>
      </c>
      <c r="H203" s="18">
        <v>721.83</v>
      </c>
      <c r="I203" s="18">
        <v>7067.85</v>
      </c>
      <c r="J203" s="18">
        <f t="shared" si="63"/>
        <v>1046.00991150442</v>
      </c>
      <c r="K203" s="18">
        <f>VLOOKUP(D203,'[1]8月'!$B$1:$G$65536,6,FALSE)</f>
        <v>628.8</v>
      </c>
      <c r="L203" s="18">
        <f t="shared" si="64"/>
        <v>8675.03008849557</v>
      </c>
      <c r="M203" s="18">
        <f t="shared" si="65"/>
        <v>122.616</v>
      </c>
      <c r="N203" s="18">
        <f t="shared" si="66"/>
        <v>216.875752212389</v>
      </c>
      <c r="O203" s="18">
        <f t="shared" si="67"/>
        <v>130.125451327434</v>
      </c>
      <c r="P203" s="18">
        <f t="shared" si="68"/>
        <v>173.500601769911</v>
      </c>
      <c r="Q203" s="18"/>
      <c r="R203" s="26">
        <v>8031.91</v>
      </c>
      <c r="S203" s="15"/>
    </row>
    <row r="204" s="1" customFormat="1" ht="13.5" outlineLevel="2" spans="1:19">
      <c r="A204" s="15">
        <v>192</v>
      </c>
      <c r="B204" s="15" t="s">
        <v>439</v>
      </c>
      <c r="C204" s="16" t="s">
        <v>478</v>
      </c>
      <c r="D204" s="15" t="s">
        <v>479</v>
      </c>
      <c r="E204" s="15">
        <v>30</v>
      </c>
      <c r="F204" s="17">
        <v>2811</v>
      </c>
      <c r="G204" s="18">
        <v>1164.6</v>
      </c>
      <c r="H204" s="18">
        <v>651.32</v>
      </c>
      <c r="I204" s="18">
        <v>6596.43</v>
      </c>
      <c r="J204" s="18">
        <f t="shared" si="63"/>
        <v>967.792477876106</v>
      </c>
      <c r="K204" s="18">
        <f>VLOOKUP(D204,'[1]8月'!$B$1:$G$65536,6,FALSE)</f>
        <v>562.2</v>
      </c>
      <c r="L204" s="18">
        <f t="shared" si="64"/>
        <v>8006.75752212389</v>
      </c>
      <c r="M204" s="18">
        <f t="shared" si="65"/>
        <v>109.629</v>
      </c>
      <c r="N204" s="18">
        <f t="shared" si="66"/>
        <v>200.168938053097</v>
      </c>
      <c r="O204" s="18">
        <f t="shared" si="67"/>
        <v>120.101362831858</v>
      </c>
      <c r="P204" s="18">
        <f t="shared" si="68"/>
        <v>160.135150442478</v>
      </c>
      <c r="Q204" s="18"/>
      <c r="R204" s="26">
        <v>7416.72</v>
      </c>
      <c r="S204" s="15"/>
    </row>
    <row r="205" s="1" customFormat="1" ht="13.5" outlineLevel="2" spans="1:19">
      <c r="A205" s="15">
        <v>193</v>
      </c>
      <c r="B205" s="15" t="s">
        <v>439</v>
      </c>
      <c r="C205" s="16" t="s">
        <v>480</v>
      </c>
      <c r="D205" s="15" t="s">
        <v>481</v>
      </c>
      <c r="E205" s="15">
        <v>30</v>
      </c>
      <c r="F205" s="17">
        <v>3253</v>
      </c>
      <c r="G205" s="18">
        <v>1347.72</v>
      </c>
      <c r="H205" s="18">
        <v>805.03</v>
      </c>
      <c r="I205" s="18">
        <v>7680.47</v>
      </c>
      <c r="J205" s="18">
        <f t="shared" si="63"/>
        <v>1131.25539823009</v>
      </c>
      <c r="K205" s="18">
        <f>VLOOKUP(D205,'[1]8月'!$B$1:$G$65536,6,FALSE)</f>
        <v>650.6</v>
      </c>
      <c r="L205" s="18">
        <f t="shared" si="64"/>
        <v>9352.56460176991</v>
      </c>
      <c r="M205" s="18">
        <f t="shared" si="65"/>
        <v>126.867</v>
      </c>
      <c r="N205" s="18">
        <f t="shared" si="66"/>
        <v>233.814115044248</v>
      </c>
      <c r="O205" s="18">
        <f t="shared" si="67"/>
        <v>140.288469026549</v>
      </c>
      <c r="P205" s="18">
        <f t="shared" si="68"/>
        <v>187.051292035398</v>
      </c>
      <c r="Q205" s="18"/>
      <c r="R205" s="26">
        <v>8664.54</v>
      </c>
      <c r="S205" s="15"/>
    </row>
    <row r="206" s="1" customFormat="1" ht="13.5" outlineLevel="2" spans="1:19">
      <c r="A206" s="15">
        <v>194</v>
      </c>
      <c r="B206" s="15" t="s">
        <v>439</v>
      </c>
      <c r="C206" s="16" t="s">
        <v>482</v>
      </c>
      <c r="D206" s="15" t="s">
        <v>483</v>
      </c>
      <c r="E206" s="15">
        <v>30</v>
      </c>
      <c r="F206" s="17">
        <v>2429</v>
      </c>
      <c r="G206" s="18">
        <v>1006.33</v>
      </c>
      <c r="H206" s="18">
        <v>660.34</v>
      </c>
      <c r="I206" s="18">
        <v>6141.06</v>
      </c>
      <c r="J206" s="18">
        <f t="shared" si="63"/>
        <v>898.234424778761</v>
      </c>
      <c r="K206" s="18">
        <f>VLOOKUP(D206,'[1]8月'!$B$1:$G$65536,6,FALSE)</f>
        <v>485.8</v>
      </c>
      <c r="L206" s="18">
        <f t="shared" si="64"/>
        <v>7395.29557522124</v>
      </c>
      <c r="M206" s="18">
        <f t="shared" si="65"/>
        <v>94.731</v>
      </c>
      <c r="N206" s="18">
        <f t="shared" si="66"/>
        <v>184.882389380531</v>
      </c>
      <c r="O206" s="18">
        <f t="shared" si="67"/>
        <v>110.929433628319</v>
      </c>
      <c r="P206" s="18">
        <f t="shared" si="68"/>
        <v>147.905911504425</v>
      </c>
      <c r="Q206" s="18"/>
      <c r="R206" s="26">
        <v>6856.85</v>
      </c>
      <c r="S206" s="15"/>
    </row>
    <row r="207" s="1" customFormat="1" ht="13.5" outlineLevel="2" spans="1:19">
      <c r="A207" s="15">
        <v>195</v>
      </c>
      <c r="B207" s="15" t="s">
        <v>439</v>
      </c>
      <c r="C207" s="16" t="s">
        <v>484</v>
      </c>
      <c r="D207" s="15" t="s">
        <v>485</v>
      </c>
      <c r="E207" s="15">
        <v>30</v>
      </c>
      <c r="F207" s="17">
        <v>3418</v>
      </c>
      <c r="G207" s="18">
        <v>1416.08</v>
      </c>
      <c r="H207" s="18">
        <v>789.67</v>
      </c>
      <c r="I207" s="18">
        <v>7379.61</v>
      </c>
      <c r="J207" s="18">
        <f t="shared" si="63"/>
        <v>1102.74053097345</v>
      </c>
      <c r="K207" s="18">
        <f>VLOOKUP(D207,'[1]8月'!$B$1:$G$65536,6,FALSE)</f>
        <v>683.6</v>
      </c>
      <c r="L207" s="18">
        <f t="shared" si="64"/>
        <v>9166.21946902655</v>
      </c>
      <c r="M207" s="18">
        <f t="shared" si="65"/>
        <v>133.302</v>
      </c>
      <c r="N207" s="18">
        <f t="shared" si="66"/>
        <v>229.155486725664</v>
      </c>
      <c r="O207" s="18">
        <f t="shared" si="67"/>
        <v>137.493292035398</v>
      </c>
      <c r="P207" s="18">
        <f t="shared" si="68"/>
        <v>183.324389380531</v>
      </c>
      <c r="Q207" s="18"/>
      <c r="R207" s="26">
        <v>8482.94</v>
      </c>
      <c r="S207" s="15"/>
    </row>
    <row r="208" s="1" customFormat="1" ht="13.5" outlineLevel="2" spans="1:19">
      <c r="A208" s="15">
        <v>196</v>
      </c>
      <c r="B208" s="15" t="s">
        <v>439</v>
      </c>
      <c r="C208" s="16" t="s">
        <v>486</v>
      </c>
      <c r="D208" s="15" t="s">
        <v>487</v>
      </c>
      <c r="E208" s="15">
        <v>30</v>
      </c>
      <c r="F208" s="17">
        <v>2887</v>
      </c>
      <c r="G208" s="18">
        <v>1196.08</v>
      </c>
      <c r="H208" s="18">
        <v>714.14</v>
      </c>
      <c r="I208" s="18">
        <v>6794.97</v>
      </c>
      <c r="J208" s="18">
        <f t="shared" si="63"/>
        <v>1001.48203539823</v>
      </c>
      <c r="K208" s="18">
        <f>VLOOKUP(D208,'[1]8月'!$B$1:$G$65536,6,FALSE)</f>
        <v>577.4</v>
      </c>
      <c r="L208" s="18">
        <f t="shared" si="64"/>
        <v>8281.10796460177</v>
      </c>
      <c r="M208" s="18">
        <f t="shared" si="65"/>
        <v>112.593</v>
      </c>
      <c r="N208" s="18">
        <f t="shared" si="66"/>
        <v>207.027699115044</v>
      </c>
      <c r="O208" s="18">
        <f t="shared" si="67"/>
        <v>124.216619469027</v>
      </c>
      <c r="P208" s="18">
        <f t="shared" si="68"/>
        <v>165.622159292035</v>
      </c>
      <c r="Q208" s="18"/>
      <c r="R208" s="26">
        <v>7671.65</v>
      </c>
      <c r="S208" s="15"/>
    </row>
    <row r="209" s="1" customFormat="1" ht="13.5" outlineLevel="2" spans="1:19">
      <c r="A209" s="15">
        <v>197</v>
      </c>
      <c r="B209" s="15" t="s">
        <v>439</v>
      </c>
      <c r="C209" s="16" t="s">
        <v>488</v>
      </c>
      <c r="D209" s="15" t="s">
        <v>489</v>
      </c>
      <c r="E209" s="15">
        <v>30</v>
      </c>
      <c r="F209" s="17">
        <v>3046</v>
      </c>
      <c r="G209" s="18">
        <v>1261.96</v>
      </c>
      <c r="H209" s="18">
        <v>714.48</v>
      </c>
      <c r="I209" s="18">
        <v>6962.08</v>
      </c>
      <c r="J209" s="18">
        <f t="shared" si="63"/>
        <v>1028.32530973451</v>
      </c>
      <c r="K209" s="18">
        <f>VLOOKUP(D209,'[1]8月'!$B$1:$G$65536,6,FALSE)</f>
        <v>609.2</v>
      </c>
      <c r="L209" s="18">
        <f t="shared" si="64"/>
        <v>8519.39469026549</v>
      </c>
      <c r="M209" s="18">
        <f t="shared" si="65"/>
        <v>118.794</v>
      </c>
      <c r="N209" s="18">
        <f t="shared" si="66"/>
        <v>212.984867256637</v>
      </c>
      <c r="O209" s="18">
        <f t="shared" si="67"/>
        <v>127.790920353982</v>
      </c>
      <c r="P209" s="18">
        <f t="shared" si="68"/>
        <v>170.38789380531</v>
      </c>
      <c r="Q209" s="18"/>
      <c r="R209" s="26">
        <v>7889.44</v>
      </c>
      <c r="S209" s="15"/>
    </row>
    <row r="210" s="1" customFormat="1" ht="13.5" outlineLevel="2" spans="1:19">
      <c r="A210" s="15">
        <v>198</v>
      </c>
      <c r="B210" s="15" t="s">
        <v>439</v>
      </c>
      <c r="C210" s="16" t="s">
        <v>490</v>
      </c>
      <c r="D210" s="15" t="s">
        <v>491</v>
      </c>
      <c r="E210" s="15">
        <v>30</v>
      </c>
      <c r="F210" s="17">
        <v>2001</v>
      </c>
      <c r="G210" s="18">
        <v>829.01</v>
      </c>
      <c r="H210" s="18">
        <v>603.19</v>
      </c>
      <c r="I210" s="18">
        <v>6306.27</v>
      </c>
      <c r="J210" s="18">
        <f t="shared" si="63"/>
        <v>890.266460176991</v>
      </c>
      <c r="K210" s="18">
        <f>VLOOKUP(D210,'[1]8月'!$B$1:$G$65536,6,FALSE)</f>
        <v>400.2</v>
      </c>
      <c r="L210" s="18">
        <f t="shared" si="64"/>
        <v>7248.40353982301</v>
      </c>
      <c r="M210" s="18">
        <f t="shared" si="65"/>
        <v>78.039</v>
      </c>
      <c r="N210" s="18">
        <f t="shared" si="66"/>
        <v>181.210088495575</v>
      </c>
      <c r="O210" s="18">
        <f t="shared" si="67"/>
        <v>108.726053097345</v>
      </c>
      <c r="P210" s="18">
        <f t="shared" si="68"/>
        <v>144.96807079646</v>
      </c>
      <c r="Q210" s="18"/>
      <c r="R210" s="26">
        <v>6735.46</v>
      </c>
      <c r="S210" s="15"/>
    </row>
    <row r="211" s="2" customFormat="1" ht="13.5" hidden="1" outlineLevel="1" spans="1:19">
      <c r="A211" s="19"/>
      <c r="B211" s="19" t="s">
        <v>492</v>
      </c>
      <c r="C211" s="20"/>
      <c r="D211" s="19"/>
      <c r="E211" s="19"/>
      <c r="F211" s="21">
        <f t="shared" ref="F211:R211" si="69">SUBTOTAL(9,F185:F210)</f>
        <v>79953</v>
      </c>
      <c r="G211" s="21">
        <f t="shared" si="69"/>
        <v>33124.53</v>
      </c>
      <c r="H211" s="21">
        <f t="shared" si="69"/>
        <v>18772.17</v>
      </c>
      <c r="I211" s="21">
        <f t="shared" si="69"/>
        <v>184256.45</v>
      </c>
      <c r="J211" s="21">
        <f t="shared" si="69"/>
        <v>27168.0615044248</v>
      </c>
      <c r="K211" s="21">
        <f t="shared" si="69"/>
        <v>15388.2</v>
      </c>
      <c r="L211" s="21">
        <f t="shared" si="69"/>
        <v>224373.288495575</v>
      </c>
      <c r="M211" s="21">
        <f t="shared" si="69"/>
        <v>3118.167</v>
      </c>
      <c r="N211" s="21">
        <f t="shared" si="69"/>
        <v>5609.33221238938</v>
      </c>
      <c r="O211" s="21">
        <f t="shared" si="69"/>
        <v>3365.59932743363</v>
      </c>
      <c r="P211" s="21">
        <f t="shared" si="69"/>
        <v>4487.4657699115</v>
      </c>
      <c r="Q211" s="21">
        <f t="shared" si="69"/>
        <v>0</v>
      </c>
      <c r="R211" s="21">
        <f t="shared" si="69"/>
        <v>207792.72</v>
      </c>
      <c r="S211" s="19"/>
    </row>
    <row r="212" s="1" customFormat="1" ht="13.5" outlineLevel="2" spans="1:19">
      <c r="A212" s="15">
        <v>199</v>
      </c>
      <c r="B212" s="15" t="s">
        <v>493</v>
      </c>
      <c r="C212" s="16" t="s">
        <v>494</v>
      </c>
      <c r="D212" s="15" t="s">
        <v>495</v>
      </c>
      <c r="E212" s="15">
        <v>30</v>
      </c>
      <c r="F212" s="17">
        <v>2760</v>
      </c>
      <c r="G212" s="18">
        <v>1143.47</v>
      </c>
      <c r="H212" s="18">
        <v>598.85</v>
      </c>
      <c r="I212" s="18">
        <v>6208.21</v>
      </c>
      <c r="J212" s="18">
        <f t="shared" ref="J212:J230" si="70">(G212+H212+I212)/1.13*0.13</f>
        <v>914.662743362832</v>
      </c>
      <c r="K212" s="18">
        <f>VLOOKUP(D212,'[1]8月'!$B$1:$G$65536,6,FALSE)</f>
        <v>552</v>
      </c>
      <c r="L212" s="18">
        <f t="shared" ref="L212:L230" si="71">(G212+H212+I212)-J212+(K212)</f>
        <v>7587.86725663717</v>
      </c>
      <c r="M212" s="18">
        <f t="shared" ref="M212:M230" si="72">(F212)*0.039</f>
        <v>107.64</v>
      </c>
      <c r="N212" s="18">
        <f t="shared" ref="N212:N230" si="73">L212*0.025</f>
        <v>189.696681415929</v>
      </c>
      <c r="O212" s="18">
        <f t="shared" ref="O212:O230" si="74">L212*0.015</f>
        <v>113.818008849558</v>
      </c>
      <c r="P212" s="18">
        <f t="shared" ref="P212:P230" si="75">L212*0.02</f>
        <v>151.757345132743</v>
      </c>
      <c r="Q212" s="18"/>
      <c r="R212" s="26">
        <v>7024.96</v>
      </c>
      <c r="S212" s="15"/>
    </row>
    <row r="213" s="1" customFormat="1" ht="13.5" outlineLevel="2" spans="1:19">
      <c r="A213" s="15">
        <v>200</v>
      </c>
      <c r="B213" s="15" t="s">
        <v>493</v>
      </c>
      <c r="C213" s="16" t="s">
        <v>496</v>
      </c>
      <c r="D213" s="15" t="s">
        <v>497</v>
      </c>
      <c r="E213" s="15">
        <v>30</v>
      </c>
      <c r="F213" s="17">
        <v>3100</v>
      </c>
      <c r="G213" s="18">
        <v>1284.33</v>
      </c>
      <c r="H213" s="18">
        <v>658.34</v>
      </c>
      <c r="I213" s="18">
        <v>6950.9</v>
      </c>
      <c r="J213" s="18">
        <f t="shared" si="70"/>
        <v>1023.15407079646</v>
      </c>
      <c r="K213" s="18"/>
      <c r="L213" s="18">
        <f t="shared" si="71"/>
        <v>7870.41592920354</v>
      </c>
      <c r="M213" s="18">
        <f t="shared" si="72"/>
        <v>120.9</v>
      </c>
      <c r="N213" s="18">
        <f t="shared" si="73"/>
        <v>196.760398230088</v>
      </c>
      <c r="O213" s="18">
        <f t="shared" si="74"/>
        <v>118.056238938053</v>
      </c>
      <c r="P213" s="18">
        <f t="shared" si="75"/>
        <v>157.408318584071</v>
      </c>
      <c r="Q213" s="18"/>
      <c r="R213" s="26">
        <v>7277.29</v>
      </c>
      <c r="S213" s="15"/>
    </row>
    <row r="214" s="1" customFormat="1" ht="13.5" outlineLevel="2" spans="1:19">
      <c r="A214" s="15">
        <v>201</v>
      </c>
      <c r="B214" s="15" t="s">
        <v>493</v>
      </c>
      <c r="C214" s="16" t="s">
        <v>498</v>
      </c>
      <c r="D214" s="15" t="s">
        <v>499</v>
      </c>
      <c r="E214" s="15">
        <v>30</v>
      </c>
      <c r="F214" s="17">
        <v>3212</v>
      </c>
      <c r="G214" s="18">
        <v>1330.73</v>
      </c>
      <c r="H214" s="18">
        <v>718.49</v>
      </c>
      <c r="I214" s="18">
        <v>7371.59</v>
      </c>
      <c r="J214" s="18">
        <f t="shared" si="70"/>
        <v>1083.81</v>
      </c>
      <c r="K214" s="18"/>
      <c r="L214" s="18">
        <f t="shared" si="71"/>
        <v>8337</v>
      </c>
      <c r="M214" s="18">
        <f t="shared" si="72"/>
        <v>125.268</v>
      </c>
      <c r="N214" s="18">
        <f t="shared" si="73"/>
        <v>208.425</v>
      </c>
      <c r="O214" s="18">
        <f t="shared" si="74"/>
        <v>125.055</v>
      </c>
      <c r="P214" s="18">
        <f t="shared" si="75"/>
        <v>166.74</v>
      </c>
      <c r="Q214" s="18"/>
      <c r="R214" s="26">
        <v>7711.51</v>
      </c>
      <c r="S214" s="15"/>
    </row>
    <row r="215" s="1" customFormat="1" ht="13.5" outlineLevel="2" spans="1:19">
      <c r="A215" s="15">
        <v>202</v>
      </c>
      <c r="B215" s="15" t="s">
        <v>493</v>
      </c>
      <c r="C215" s="16" t="s">
        <v>500</v>
      </c>
      <c r="D215" s="15" t="s">
        <v>501</v>
      </c>
      <c r="E215" s="15">
        <v>30</v>
      </c>
      <c r="F215" s="17">
        <v>3329</v>
      </c>
      <c r="G215" s="18">
        <v>1379.2</v>
      </c>
      <c r="H215" s="18">
        <v>766.94</v>
      </c>
      <c r="I215" s="18">
        <v>7756.47</v>
      </c>
      <c r="J215" s="18">
        <f t="shared" si="70"/>
        <v>1139.23831858407</v>
      </c>
      <c r="K215" s="18"/>
      <c r="L215" s="18">
        <f t="shared" si="71"/>
        <v>8763.37168141593</v>
      </c>
      <c r="M215" s="18">
        <f t="shared" si="72"/>
        <v>129.831</v>
      </c>
      <c r="N215" s="18">
        <f t="shared" si="73"/>
        <v>219.084292035398</v>
      </c>
      <c r="O215" s="18">
        <f t="shared" si="74"/>
        <v>131.450575221239</v>
      </c>
      <c r="P215" s="18">
        <f t="shared" si="75"/>
        <v>175.267433628319</v>
      </c>
      <c r="Q215" s="18"/>
      <c r="R215" s="26">
        <v>8107.74</v>
      </c>
      <c r="S215" s="15"/>
    </row>
    <row r="216" s="1" customFormat="1" ht="13.5" outlineLevel="2" spans="1:19">
      <c r="A216" s="15">
        <v>203</v>
      </c>
      <c r="B216" s="15" t="s">
        <v>493</v>
      </c>
      <c r="C216" s="16" t="s">
        <v>502</v>
      </c>
      <c r="D216" s="15" t="s">
        <v>503</v>
      </c>
      <c r="E216" s="15">
        <v>30</v>
      </c>
      <c r="F216" s="17">
        <v>3277</v>
      </c>
      <c r="G216" s="18">
        <v>1357.66</v>
      </c>
      <c r="H216" s="18">
        <v>786.99</v>
      </c>
      <c r="I216" s="18">
        <v>7565</v>
      </c>
      <c r="J216" s="18">
        <f t="shared" si="70"/>
        <v>1117.03938053097</v>
      </c>
      <c r="K216" s="18">
        <f>VLOOKUP(D216,'[1]8月'!$B$1:$G$65536,6,FALSE)</f>
        <v>655.4</v>
      </c>
      <c r="L216" s="18">
        <f t="shared" si="71"/>
        <v>9248.01061946903</v>
      </c>
      <c r="M216" s="18">
        <f t="shared" si="72"/>
        <v>127.803</v>
      </c>
      <c r="N216" s="18">
        <f t="shared" si="73"/>
        <v>231.200265486726</v>
      </c>
      <c r="O216" s="18">
        <f t="shared" si="74"/>
        <v>138.720159292035</v>
      </c>
      <c r="P216" s="18">
        <f t="shared" si="75"/>
        <v>184.960212389381</v>
      </c>
      <c r="Q216" s="18"/>
      <c r="R216" s="26">
        <v>8565.33</v>
      </c>
      <c r="S216" s="15"/>
    </row>
    <row r="217" s="1" customFormat="1" ht="13.5" outlineLevel="2" spans="1:19">
      <c r="A217" s="15">
        <v>204</v>
      </c>
      <c r="B217" s="15" t="s">
        <v>493</v>
      </c>
      <c r="C217" s="16" t="s">
        <v>504</v>
      </c>
      <c r="D217" s="15" t="s">
        <v>505</v>
      </c>
      <c r="E217" s="15">
        <v>30</v>
      </c>
      <c r="F217" s="17">
        <v>3247</v>
      </c>
      <c r="G217" s="18">
        <v>1345.23</v>
      </c>
      <c r="H217" s="18">
        <v>597.85</v>
      </c>
      <c r="I217" s="18">
        <v>6825.26</v>
      </c>
      <c r="J217" s="18">
        <f t="shared" si="70"/>
        <v>1008.74707964602</v>
      </c>
      <c r="K217" s="18">
        <f>VLOOKUP(D217,'[1]8月'!$B$1:$G$65536,6,FALSE)</f>
        <v>649.4</v>
      </c>
      <c r="L217" s="18">
        <f t="shared" si="71"/>
        <v>8408.99292035398</v>
      </c>
      <c r="M217" s="18">
        <f t="shared" si="72"/>
        <v>126.633</v>
      </c>
      <c r="N217" s="18">
        <f t="shared" si="73"/>
        <v>210.22482300885</v>
      </c>
      <c r="O217" s="18">
        <f t="shared" si="74"/>
        <v>126.13489380531</v>
      </c>
      <c r="P217" s="18">
        <f t="shared" si="75"/>
        <v>168.17985840708</v>
      </c>
      <c r="Q217" s="18"/>
      <c r="R217" s="26">
        <v>7777.82</v>
      </c>
      <c r="S217" s="15"/>
    </row>
    <row r="218" s="1" customFormat="1" ht="13.5" outlineLevel="2" spans="1:19">
      <c r="A218" s="15">
        <v>205</v>
      </c>
      <c r="B218" s="15" t="s">
        <v>493</v>
      </c>
      <c r="C218" s="16" t="s">
        <v>506</v>
      </c>
      <c r="D218" s="15" t="s">
        <v>507</v>
      </c>
      <c r="E218" s="15">
        <v>30</v>
      </c>
      <c r="F218" s="17">
        <v>3159</v>
      </c>
      <c r="G218" s="18">
        <v>1308.77</v>
      </c>
      <c r="H218" s="18">
        <v>750.23</v>
      </c>
      <c r="I218" s="18">
        <v>7274.8</v>
      </c>
      <c r="J218" s="18">
        <f t="shared" si="70"/>
        <v>1073.8</v>
      </c>
      <c r="K218" s="18">
        <f>VLOOKUP(D218,'[1]8月'!$B$1:$G$65536,6,FALSE)</f>
        <v>631.8</v>
      </c>
      <c r="L218" s="18">
        <f t="shared" si="71"/>
        <v>8891.8</v>
      </c>
      <c r="M218" s="18">
        <f t="shared" si="72"/>
        <v>123.201</v>
      </c>
      <c r="N218" s="18">
        <f t="shared" si="73"/>
        <v>222.295</v>
      </c>
      <c r="O218" s="18">
        <f t="shared" si="74"/>
        <v>133.377</v>
      </c>
      <c r="P218" s="18">
        <f t="shared" si="75"/>
        <v>177.836</v>
      </c>
      <c r="Q218" s="18"/>
      <c r="R218" s="26">
        <v>8235.09</v>
      </c>
      <c r="S218" s="15"/>
    </row>
    <row r="219" s="1" customFormat="1" ht="13.5" outlineLevel="2" spans="1:19">
      <c r="A219" s="15">
        <v>206</v>
      </c>
      <c r="B219" s="15" t="s">
        <v>493</v>
      </c>
      <c r="C219" s="16" t="s">
        <v>508</v>
      </c>
      <c r="D219" s="15" t="s">
        <v>509</v>
      </c>
      <c r="E219" s="15">
        <v>15</v>
      </c>
      <c r="F219" s="17">
        <v>1092</v>
      </c>
      <c r="G219" s="18">
        <v>452.42</v>
      </c>
      <c r="H219" s="18">
        <v>264.67</v>
      </c>
      <c r="I219" s="18">
        <v>2432.59</v>
      </c>
      <c r="J219" s="18">
        <f t="shared" si="70"/>
        <v>362.352566371681</v>
      </c>
      <c r="K219" s="18"/>
      <c r="L219" s="18">
        <f t="shared" si="71"/>
        <v>2787.32743362832</v>
      </c>
      <c r="M219" s="18">
        <f t="shared" si="72"/>
        <v>42.588</v>
      </c>
      <c r="N219" s="18">
        <f t="shared" si="73"/>
        <v>69.683185840708</v>
      </c>
      <c r="O219" s="18">
        <f t="shared" si="74"/>
        <v>41.8099115044248</v>
      </c>
      <c r="P219" s="18">
        <f t="shared" si="75"/>
        <v>55.7465486725664</v>
      </c>
      <c r="Q219" s="18"/>
      <c r="R219" s="26">
        <v>2577.5</v>
      </c>
      <c r="S219" s="15"/>
    </row>
    <row r="220" s="1" customFormat="1" ht="13.5" outlineLevel="2" spans="1:19">
      <c r="A220" s="15">
        <v>207</v>
      </c>
      <c r="B220" s="15" t="s">
        <v>493</v>
      </c>
      <c r="C220" s="16" t="s">
        <v>508</v>
      </c>
      <c r="D220" s="15" t="s">
        <v>510</v>
      </c>
      <c r="E220" s="15">
        <v>15</v>
      </c>
      <c r="F220" s="17">
        <v>1987</v>
      </c>
      <c r="G220" s="18">
        <v>823.21</v>
      </c>
      <c r="H220" s="18">
        <v>536.37</v>
      </c>
      <c r="I220" s="18">
        <v>5390.47</v>
      </c>
      <c r="J220" s="18">
        <f t="shared" si="70"/>
        <v>776.554424778761</v>
      </c>
      <c r="K220" s="18"/>
      <c r="L220" s="18">
        <f t="shared" si="71"/>
        <v>5973.49557522124</v>
      </c>
      <c r="M220" s="18">
        <f t="shared" si="72"/>
        <v>77.493</v>
      </c>
      <c r="N220" s="18">
        <f t="shared" si="73"/>
        <v>149.337389380531</v>
      </c>
      <c r="O220" s="18">
        <f t="shared" si="74"/>
        <v>89.6024336283186</v>
      </c>
      <c r="P220" s="18">
        <f t="shared" si="75"/>
        <v>119.469911504425</v>
      </c>
      <c r="Q220" s="18"/>
      <c r="R220" s="26">
        <v>5537.59</v>
      </c>
      <c r="S220" s="15"/>
    </row>
    <row r="221" s="1" customFormat="1" ht="13.5" outlineLevel="2" spans="1:19">
      <c r="A221" s="15">
        <v>208</v>
      </c>
      <c r="B221" s="15" t="s">
        <v>493</v>
      </c>
      <c r="C221" s="16" t="s">
        <v>511</v>
      </c>
      <c r="D221" s="15" t="s">
        <v>512</v>
      </c>
      <c r="E221" s="15">
        <v>30</v>
      </c>
      <c r="F221" s="17">
        <v>3191</v>
      </c>
      <c r="G221" s="18">
        <v>1322.03</v>
      </c>
      <c r="H221" s="18">
        <v>683.06</v>
      </c>
      <c r="I221" s="18">
        <v>7291.61</v>
      </c>
      <c r="J221" s="18">
        <f t="shared" si="70"/>
        <v>1069.53185840708</v>
      </c>
      <c r="K221" s="18">
        <f>VLOOKUP(D221,'[1]8月'!$B$1:$G$65536,6,FALSE)</f>
        <v>638.2</v>
      </c>
      <c r="L221" s="18">
        <f t="shared" si="71"/>
        <v>8865.36814159292</v>
      </c>
      <c r="M221" s="18">
        <f t="shared" si="72"/>
        <v>124.449</v>
      </c>
      <c r="N221" s="18">
        <f t="shared" si="73"/>
        <v>221.634203539823</v>
      </c>
      <c r="O221" s="18">
        <f t="shared" si="74"/>
        <v>132.980522123894</v>
      </c>
      <c r="P221" s="18">
        <f t="shared" si="75"/>
        <v>177.307362831858</v>
      </c>
      <c r="Q221" s="18"/>
      <c r="R221" s="26">
        <v>8209</v>
      </c>
      <c r="S221" s="15"/>
    </row>
    <row r="222" s="1" customFormat="1" ht="13.5" outlineLevel="2" spans="1:19">
      <c r="A222" s="15">
        <v>209</v>
      </c>
      <c r="B222" s="15" t="s">
        <v>493</v>
      </c>
      <c r="C222" s="16" t="s">
        <v>513</v>
      </c>
      <c r="D222" s="15" t="s">
        <v>514</v>
      </c>
      <c r="E222" s="15">
        <v>30</v>
      </c>
      <c r="F222" s="17">
        <v>3305</v>
      </c>
      <c r="G222" s="18">
        <v>1369.26</v>
      </c>
      <c r="H222" s="18">
        <v>740.22</v>
      </c>
      <c r="I222" s="18">
        <v>7574.45</v>
      </c>
      <c r="J222" s="18">
        <f t="shared" si="70"/>
        <v>1114.08044247788</v>
      </c>
      <c r="K222" s="18"/>
      <c r="L222" s="18">
        <f t="shared" si="71"/>
        <v>8569.84955752212</v>
      </c>
      <c r="M222" s="18">
        <f t="shared" si="72"/>
        <v>128.895</v>
      </c>
      <c r="N222" s="18">
        <f t="shared" si="73"/>
        <v>214.246238938053</v>
      </c>
      <c r="O222" s="18">
        <f t="shared" si="74"/>
        <v>128.547743362832</v>
      </c>
      <c r="P222" s="18">
        <f t="shared" si="75"/>
        <v>171.396991150442</v>
      </c>
      <c r="Q222" s="18"/>
      <c r="R222" s="26">
        <v>7926.76</v>
      </c>
      <c r="S222" s="15"/>
    </row>
    <row r="223" s="1" customFormat="1" ht="13.5" outlineLevel="2" spans="1:19">
      <c r="A223" s="15">
        <v>210</v>
      </c>
      <c r="B223" s="15" t="s">
        <v>493</v>
      </c>
      <c r="C223" s="16" t="s">
        <v>515</v>
      </c>
      <c r="D223" s="15" t="s">
        <v>516</v>
      </c>
      <c r="E223" s="15">
        <v>30</v>
      </c>
      <c r="F223" s="17">
        <v>3148</v>
      </c>
      <c r="G223" s="18">
        <v>1304.22</v>
      </c>
      <c r="H223" s="18">
        <v>748.57</v>
      </c>
      <c r="I223" s="18">
        <v>7971.69</v>
      </c>
      <c r="J223" s="18">
        <f t="shared" si="70"/>
        <v>1153.25876106195</v>
      </c>
      <c r="K223" s="18">
        <f>VLOOKUP(D223,'[1]8月'!$B$1:$G$65536,6,FALSE)</f>
        <v>629.6</v>
      </c>
      <c r="L223" s="18">
        <f t="shared" si="71"/>
        <v>9500.82123893805</v>
      </c>
      <c r="M223" s="18">
        <f t="shared" si="72"/>
        <v>122.772</v>
      </c>
      <c r="N223" s="18">
        <f t="shared" si="73"/>
        <v>237.520530973451</v>
      </c>
      <c r="O223" s="18">
        <f t="shared" si="74"/>
        <v>142.512318584071</v>
      </c>
      <c r="P223" s="18">
        <f t="shared" si="75"/>
        <v>190.016424778761</v>
      </c>
      <c r="Q223" s="18"/>
      <c r="R223" s="26">
        <v>8808</v>
      </c>
      <c r="S223" s="15"/>
    </row>
    <row r="224" s="1" customFormat="1" ht="13.5" outlineLevel="2" spans="1:19">
      <c r="A224" s="15">
        <v>211</v>
      </c>
      <c r="B224" s="15" t="s">
        <v>493</v>
      </c>
      <c r="C224" s="16" t="s">
        <v>517</v>
      </c>
      <c r="D224" s="15" t="s">
        <v>518</v>
      </c>
      <c r="E224" s="15">
        <v>30</v>
      </c>
      <c r="F224" s="17">
        <v>2912</v>
      </c>
      <c r="G224" s="18">
        <v>1206.44</v>
      </c>
      <c r="H224" s="18">
        <v>717.82</v>
      </c>
      <c r="I224" s="18">
        <v>6824.65</v>
      </c>
      <c r="J224" s="18">
        <f t="shared" si="70"/>
        <v>1006.5117699115</v>
      </c>
      <c r="K224" s="18">
        <f>VLOOKUP(D224,'[1]8月'!$B$1:$G$65536,6,FALSE)</f>
        <v>582.4</v>
      </c>
      <c r="L224" s="18">
        <f t="shared" si="71"/>
        <v>8324.7982300885</v>
      </c>
      <c r="M224" s="18">
        <f t="shared" si="72"/>
        <v>113.568</v>
      </c>
      <c r="N224" s="18">
        <f t="shared" si="73"/>
        <v>208.119955752212</v>
      </c>
      <c r="O224" s="18">
        <f t="shared" si="74"/>
        <v>124.871973451327</v>
      </c>
      <c r="P224" s="18">
        <f t="shared" si="75"/>
        <v>166.49596460177</v>
      </c>
      <c r="Q224" s="18"/>
      <c r="R224" s="26">
        <v>7711.74</v>
      </c>
      <c r="S224" s="15"/>
    </row>
    <row r="225" s="1" customFormat="1" ht="13.5" outlineLevel="2" spans="1:19">
      <c r="A225" s="15">
        <v>212</v>
      </c>
      <c r="B225" s="15" t="s">
        <v>493</v>
      </c>
      <c r="C225" s="16" t="s">
        <v>519</v>
      </c>
      <c r="D225" s="15" t="s">
        <v>520</v>
      </c>
      <c r="E225" s="15">
        <v>30</v>
      </c>
      <c r="F225" s="17">
        <v>2879</v>
      </c>
      <c r="G225" s="18">
        <v>1192.77</v>
      </c>
      <c r="H225" s="18">
        <v>735.19</v>
      </c>
      <c r="I225" s="18">
        <v>7207.24</v>
      </c>
      <c r="J225" s="18">
        <f t="shared" si="70"/>
        <v>1050.95221238938</v>
      </c>
      <c r="K225" s="18">
        <f>VLOOKUP(D225,'[1]8月'!$B$1:$G$65536,6,FALSE)</f>
        <v>575.8</v>
      </c>
      <c r="L225" s="18">
        <f t="shared" si="71"/>
        <v>8660.04778761062</v>
      </c>
      <c r="M225" s="18">
        <f t="shared" si="72"/>
        <v>112.281</v>
      </c>
      <c r="N225" s="18">
        <f t="shared" si="73"/>
        <v>216.501194690265</v>
      </c>
      <c r="O225" s="18">
        <f t="shared" si="74"/>
        <v>129.900716814159</v>
      </c>
      <c r="P225" s="18">
        <f t="shared" si="75"/>
        <v>173.200955752212</v>
      </c>
      <c r="Q225" s="18"/>
      <c r="R225" s="26">
        <v>8028.16</v>
      </c>
      <c r="S225" s="15"/>
    </row>
    <row r="226" s="1" customFormat="1" ht="13.5" outlineLevel="2" spans="1:19">
      <c r="A226" s="15">
        <v>213</v>
      </c>
      <c r="B226" s="15" t="s">
        <v>493</v>
      </c>
      <c r="C226" s="16" t="s">
        <v>521</v>
      </c>
      <c r="D226" s="15" t="s">
        <v>522</v>
      </c>
      <c r="E226" s="15">
        <v>30</v>
      </c>
      <c r="F226" s="17">
        <v>2852</v>
      </c>
      <c r="G226" s="18">
        <v>1181.58</v>
      </c>
      <c r="H226" s="18">
        <v>601.86</v>
      </c>
      <c r="I226" s="18">
        <v>6505.59</v>
      </c>
      <c r="J226" s="18">
        <f t="shared" si="70"/>
        <v>953.605221238938</v>
      </c>
      <c r="K226" s="18"/>
      <c r="L226" s="18">
        <f t="shared" si="71"/>
        <v>7335.42477876106</v>
      </c>
      <c r="M226" s="18">
        <f t="shared" si="72"/>
        <v>111.228</v>
      </c>
      <c r="N226" s="18">
        <f t="shared" si="73"/>
        <v>183.385619469027</v>
      </c>
      <c r="O226" s="18">
        <f t="shared" si="74"/>
        <v>110.031371681416</v>
      </c>
      <c r="P226" s="18">
        <f t="shared" si="75"/>
        <v>146.708495575221</v>
      </c>
      <c r="Q226" s="18"/>
      <c r="R226" s="26">
        <v>6784.07</v>
      </c>
      <c r="S226" s="15"/>
    </row>
    <row r="227" s="1" customFormat="1" ht="13.5" outlineLevel="2" spans="1:19">
      <c r="A227" s="15">
        <v>214</v>
      </c>
      <c r="B227" s="15" t="s">
        <v>493</v>
      </c>
      <c r="C227" s="16" t="s">
        <v>351</v>
      </c>
      <c r="D227" s="15" t="s">
        <v>523</v>
      </c>
      <c r="E227" s="15">
        <v>30</v>
      </c>
      <c r="F227" s="17">
        <v>2222</v>
      </c>
      <c r="G227" s="18">
        <v>920.57</v>
      </c>
      <c r="H227" s="18">
        <v>523.65</v>
      </c>
      <c r="I227" s="18">
        <v>5059.24</v>
      </c>
      <c r="J227" s="18">
        <f t="shared" si="70"/>
        <v>748.185663716814</v>
      </c>
      <c r="K227" s="18">
        <f>VLOOKUP(D227,'[1]8月'!$B$1:$G$65536,6,FALSE)</f>
        <v>444.4</v>
      </c>
      <c r="L227" s="18">
        <f t="shared" si="71"/>
        <v>6199.67433628319</v>
      </c>
      <c r="M227" s="18">
        <f t="shared" si="72"/>
        <v>86.658</v>
      </c>
      <c r="N227" s="18">
        <f t="shared" si="73"/>
        <v>154.99185840708</v>
      </c>
      <c r="O227" s="18">
        <f t="shared" si="74"/>
        <v>92.9951150442478</v>
      </c>
      <c r="P227" s="18">
        <f t="shared" si="75"/>
        <v>123.993486725664</v>
      </c>
      <c r="Q227" s="18"/>
      <c r="R227" s="26">
        <v>5741.04</v>
      </c>
      <c r="S227" s="15"/>
    </row>
    <row r="228" s="1" customFormat="1" ht="13.5" outlineLevel="2" spans="1:19">
      <c r="A228" s="15">
        <v>215</v>
      </c>
      <c r="B228" s="15" t="s">
        <v>493</v>
      </c>
      <c r="C228" s="16" t="s">
        <v>524</v>
      </c>
      <c r="D228" s="15" t="s">
        <v>525</v>
      </c>
      <c r="E228" s="15">
        <v>30</v>
      </c>
      <c r="F228" s="17">
        <v>3181</v>
      </c>
      <c r="G228" s="18">
        <v>1317.89</v>
      </c>
      <c r="H228" s="18">
        <v>719.15</v>
      </c>
      <c r="I228" s="18">
        <v>7097.69</v>
      </c>
      <c r="J228" s="18">
        <f t="shared" si="70"/>
        <v>1050.89814159292</v>
      </c>
      <c r="K228" s="18"/>
      <c r="L228" s="18">
        <f t="shared" si="71"/>
        <v>8083.83185840708</v>
      </c>
      <c r="M228" s="18">
        <f t="shared" si="72"/>
        <v>124.059</v>
      </c>
      <c r="N228" s="18">
        <f t="shared" si="73"/>
        <v>202.095796460177</v>
      </c>
      <c r="O228" s="18">
        <f t="shared" si="74"/>
        <v>121.257477876106</v>
      </c>
      <c r="P228" s="18">
        <f t="shared" si="75"/>
        <v>161.676637168142</v>
      </c>
      <c r="Q228" s="18"/>
      <c r="R228" s="26">
        <v>7474.74</v>
      </c>
      <c r="S228" s="15"/>
    </row>
    <row r="229" s="1" customFormat="1" ht="13.5" outlineLevel="2" spans="1:19">
      <c r="A229" s="15">
        <v>216</v>
      </c>
      <c r="B229" s="15" t="s">
        <v>493</v>
      </c>
      <c r="C229" s="16" t="s">
        <v>526</v>
      </c>
      <c r="D229" s="15" t="s">
        <v>527</v>
      </c>
      <c r="E229" s="15">
        <v>30</v>
      </c>
      <c r="F229" s="17">
        <v>3302</v>
      </c>
      <c r="G229" s="18">
        <v>1368.02</v>
      </c>
      <c r="H229" s="18">
        <v>689.07</v>
      </c>
      <c r="I229" s="18">
        <v>7406.66</v>
      </c>
      <c r="J229" s="18">
        <f t="shared" si="70"/>
        <v>1088.75</v>
      </c>
      <c r="K229" s="18"/>
      <c r="L229" s="18">
        <f t="shared" si="71"/>
        <v>8375</v>
      </c>
      <c r="M229" s="18">
        <f t="shared" si="72"/>
        <v>128.778</v>
      </c>
      <c r="N229" s="18">
        <f t="shared" si="73"/>
        <v>209.375</v>
      </c>
      <c r="O229" s="18">
        <f t="shared" si="74"/>
        <v>125.625</v>
      </c>
      <c r="P229" s="18">
        <f t="shared" si="75"/>
        <v>167.5</v>
      </c>
      <c r="Q229" s="18"/>
      <c r="R229" s="26">
        <v>7743.72</v>
      </c>
      <c r="S229" s="15"/>
    </row>
    <row r="230" s="1" customFormat="1" ht="13.5" outlineLevel="2" spans="1:19">
      <c r="A230" s="15">
        <v>217</v>
      </c>
      <c r="B230" s="15" t="s">
        <v>493</v>
      </c>
      <c r="C230" s="16" t="s">
        <v>528</v>
      </c>
      <c r="D230" s="71" t="s">
        <v>529</v>
      </c>
      <c r="E230" s="15">
        <v>30</v>
      </c>
      <c r="F230" s="17">
        <v>3238</v>
      </c>
      <c r="G230" s="18">
        <v>1341.5</v>
      </c>
      <c r="H230" s="18">
        <v>699.44</v>
      </c>
      <c r="I230" s="18">
        <v>7231.11</v>
      </c>
      <c r="J230" s="18">
        <f t="shared" si="70"/>
        <v>1066.69601769912</v>
      </c>
      <c r="K230" s="18">
        <f>VLOOKUP(D230,'[1]8月'!$B$1:$G$65536,6,FALSE)</f>
        <v>647.6</v>
      </c>
      <c r="L230" s="18">
        <f t="shared" si="71"/>
        <v>8852.95398230088</v>
      </c>
      <c r="M230" s="18">
        <f t="shared" si="72"/>
        <v>126.282</v>
      </c>
      <c r="N230" s="18">
        <f t="shared" si="73"/>
        <v>221.323849557522</v>
      </c>
      <c r="O230" s="18">
        <f t="shared" si="74"/>
        <v>132.794309734513</v>
      </c>
      <c r="P230" s="18">
        <f t="shared" si="75"/>
        <v>177.059079646018</v>
      </c>
      <c r="Q230" s="18"/>
      <c r="R230" s="26">
        <v>8195.49</v>
      </c>
      <c r="S230" s="15"/>
    </row>
    <row r="231" s="2" customFormat="1" ht="13.5" hidden="1" outlineLevel="1" spans="1:19">
      <c r="A231" s="19"/>
      <c r="B231" s="19" t="s">
        <v>530</v>
      </c>
      <c r="C231" s="20"/>
      <c r="D231" s="19"/>
      <c r="E231" s="19"/>
      <c r="F231" s="21">
        <f t="shared" ref="F231:R231" si="76">SUBTOTAL(9,F212:F230)</f>
        <v>55393</v>
      </c>
      <c r="G231" s="21">
        <f t="shared" si="76"/>
        <v>22949.3</v>
      </c>
      <c r="H231" s="21">
        <f t="shared" si="76"/>
        <v>12536.76</v>
      </c>
      <c r="I231" s="21">
        <f t="shared" si="76"/>
        <v>127945.22</v>
      </c>
      <c r="J231" s="21">
        <f t="shared" si="76"/>
        <v>18801.8286725664</v>
      </c>
      <c r="K231" s="21">
        <f t="shared" si="76"/>
        <v>6006.6</v>
      </c>
      <c r="L231" s="21">
        <f t="shared" si="76"/>
        <v>150636.051327434</v>
      </c>
      <c r="M231" s="21">
        <f t="shared" si="76"/>
        <v>2160.327</v>
      </c>
      <c r="N231" s="21">
        <f t="shared" si="76"/>
        <v>3765.90128318584</v>
      </c>
      <c r="O231" s="21">
        <f t="shared" si="76"/>
        <v>2259.5407699115</v>
      </c>
      <c r="P231" s="21">
        <f t="shared" si="76"/>
        <v>3012.72102654867</v>
      </c>
      <c r="Q231" s="21">
        <f t="shared" si="76"/>
        <v>0</v>
      </c>
      <c r="R231" s="21">
        <f t="shared" si="76"/>
        <v>139437.55</v>
      </c>
      <c r="S231" s="19"/>
    </row>
    <row r="232" s="1" customFormat="1" ht="13.5" outlineLevel="2" spans="1:19">
      <c r="A232" s="15">
        <v>219</v>
      </c>
      <c r="B232" s="15" t="s">
        <v>531</v>
      </c>
      <c r="C232" s="16" t="s">
        <v>532</v>
      </c>
      <c r="D232" s="15" t="s">
        <v>533</v>
      </c>
      <c r="E232" s="15">
        <v>30</v>
      </c>
      <c r="F232" s="17">
        <v>3209</v>
      </c>
      <c r="G232" s="18">
        <v>1329.49</v>
      </c>
      <c r="H232" s="18">
        <v>749.9</v>
      </c>
      <c r="I232" s="18">
        <v>7435.77</v>
      </c>
      <c r="J232" s="18">
        <f t="shared" ref="J232:J247" si="77">(G232+H232+I232)/1.13*0.13</f>
        <v>1094.66442477876</v>
      </c>
      <c r="K232" s="18">
        <f>VLOOKUP(D232,'[1]8月'!$B$1:$G$65536,6,FALSE)</f>
        <v>641.8</v>
      </c>
      <c r="L232" s="18">
        <f t="shared" ref="L232:L247" si="78">(G232+H232+I232)-J232+(K232)</f>
        <v>9062.29557522124</v>
      </c>
      <c r="M232" s="18">
        <f t="shared" ref="M232:M247" si="79">(F232)*0.039</f>
        <v>125.151</v>
      </c>
      <c r="N232" s="18">
        <f t="shared" ref="N232:N247" si="80">L232*0.025</f>
        <v>226.557389380531</v>
      </c>
      <c r="O232" s="18">
        <f t="shared" ref="O232:O247" si="81">L232*0.015</f>
        <v>135.934433628319</v>
      </c>
      <c r="P232" s="18">
        <f t="shared" ref="P232:P247" si="82">L232*0.02</f>
        <v>181.245911504425</v>
      </c>
      <c r="Q232" s="18"/>
      <c r="R232" s="26">
        <v>8393.41</v>
      </c>
      <c r="S232" s="15"/>
    </row>
    <row r="233" s="1" customFormat="1" ht="13.5" outlineLevel="2" spans="1:19">
      <c r="A233" s="15">
        <v>220</v>
      </c>
      <c r="B233" s="15" t="s">
        <v>531</v>
      </c>
      <c r="C233" s="16" t="s">
        <v>534</v>
      </c>
      <c r="D233" s="15" t="s">
        <v>535</v>
      </c>
      <c r="E233" s="15">
        <v>30</v>
      </c>
      <c r="F233" s="17">
        <v>3275</v>
      </c>
      <c r="G233" s="18">
        <v>1356.83</v>
      </c>
      <c r="H233" s="18">
        <v>719.48</v>
      </c>
      <c r="I233" s="18">
        <v>7302.15</v>
      </c>
      <c r="J233" s="18">
        <f t="shared" si="77"/>
        <v>1078.93787610619</v>
      </c>
      <c r="K233" s="18">
        <f>VLOOKUP(D233,'[1]8月'!$B$1:$G$65536,6,FALSE)</f>
        <v>655</v>
      </c>
      <c r="L233" s="18">
        <f t="shared" si="78"/>
        <v>8954.5221238938</v>
      </c>
      <c r="M233" s="18">
        <f t="shared" si="79"/>
        <v>127.725</v>
      </c>
      <c r="N233" s="18">
        <f t="shared" si="80"/>
        <v>223.863053097345</v>
      </c>
      <c r="O233" s="18">
        <f t="shared" si="81"/>
        <v>134.317831858407</v>
      </c>
      <c r="P233" s="18">
        <f t="shared" si="82"/>
        <v>179.090442477876</v>
      </c>
      <c r="Q233" s="18"/>
      <c r="R233" s="26">
        <v>8289.53</v>
      </c>
      <c r="S233" s="15"/>
    </row>
    <row r="234" s="1" customFormat="1" ht="13.5" outlineLevel="2" spans="1:19">
      <c r="A234" s="15">
        <v>221</v>
      </c>
      <c r="B234" s="15" t="s">
        <v>531</v>
      </c>
      <c r="C234" s="16" t="s">
        <v>536</v>
      </c>
      <c r="D234" s="15" t="s">
        <v>537</v>
      </c>
      <c r="E234" s="15">
        <v>30</v>
      </c>
      <c r="F234" s="17">
        <v>2772</v>
      </c>
      <c r="G234" s="18">
        <v>1148.44</v>
      </c>
      <c r="H234" s="18">
        <v>639.95</v>
      </c>
      <c r="I234" s="18">
        <v>6519.55</v>
      </c>
      <c r="J234" s="18">
        <f t="shared" si="77"/>
        <v>955.780707964602</v>
      </c>
      <c r="K234" s="18">
        <f>VLOOKUP(D234,'[1]8月'!$B$1:$G$65536,6,FALSE)</f>
        <v>554.4</v>
      </c>
      <c r="L234" s="18">
        <f t="shared" si="78"/>
        <v>7906.5592920354</v>
      </c>
      <c r="M234" s="18">
        <f t="shared" si="79"/>
        <v>108.108</v>
      </c>
      <c r="N234" s="18">
        <f t="shared" si="80"/>
        <v>197.663982300885</v>
      </c>
      <c r="O234" s="18">
        <f t="shared" si="81"/>
        <v>118.598389380531</v>
      </c>
      <c r="P234" s="18">
        <f t="shared" si="82"/>
        <v>158.131185840708</v>
      </c>
      <c r="Q234" s="18"/>
      <c r="R234" s="26">
        <v>7324.06</v>
      </c>
      <c r="S234" s="15"/>
    </row>
    <row r="235" s="1" customFormat="1" ht="13.5" outlineLevel="2" spans="1:19">
      <c r="A235" s="15">
        <v>222</v>
      </c>
      <c r="B235" s="15" t="s">
        <v>531</v>
      </c>
      <c r="C235" s="16" t="s">
        <v>538</v>
      </c>
      <c r="D235" s="15" t="s">
        <v>539</v>
      </c>
      <c r="E235" s="15">
        <v>30</v>
      </c>
      <c r="F235" s="17">
        <v>2053</v>
      </c>
      <c r="G235" s="18">
        <v>850.56</v>
      </c>
      <c r="H235" s="18">
        <v>532.68</v>
      </c>
      <c r="I235" s="18">
        <v>5669.09</v>
      </c>
      <c r="J235" s="18">
        <f t="shared" si="77"/>
        <v>811.33</v>
      </c>
      <c r="K235" s="18">
        <f>VLOOKUP(D235,'[1]8月'!$B$1:$G$65536,6,FALSE)</f>
        <v>410.6</v>
      </c>
      <c r="L235" s="18">
        <f t="shared" si="78"/>
        <v>6651.6</v>
      </c>
      <c r="M235" s="18">
        <f t="shared" si="79"/>
        <v>80.067</v>
      </c>
      <c r="N235" s="18">
        <f t="shared" si="80"/>
        <v>166.29</v>
      </c>
      <c r="O235" s="18">
        <f t="shared" si="81"/>
        <v>99.774</v>
      </c>
      <c r="P235" s="18">
        <f t="shared" si="82"/>
        <v>133.032</v>
      </c>
      <c r="Q235" s="18"/>
      <c r="R235" s="26">
        <v>6172.44</v>
      </c>
      <c r="S235" s="15"/>
    </row>
    <row r="236" s="1" customFormat="1" ht="13.5" outlineLevel="2" spans="1:19">
      <c r="A236" s="15">
        <v>223</v>
      </c>
      <c r="B236" s="15" t="s">
        <v>531</v>
      </c>
      <c r="C236" s="16" t="s">
        <v>540</v>
      </c>
      <c r="D236" s="15" t="s">
        <v>541</v>
      </c>
      <c r="E236" s="15">
        <v>30</v>
      </c>
      <c r="F236" s="17">
        <v>3364</v>
      </c>
      <c r="G236" s="18">
        <v>1393.71</v>
      </c>
      <c r="H236" s="18">
        <v>573.45</v>
      </c>
      <c r="I236" s="18">
        <v>7458.36</v>
      </c>
      <c r="J236" s="18">
        <f t="shared" si="77"/>
        <v>1084.35185840708</v>
      </c>
      <c r="K236" s="18">
        <f>VLOOKUP(D236,'[1]8月'!$B$1:$G$65536,6,FALSE)</f>
        <v>672.8</v>
      </c>
      <c r="L236" s="18">
        <f t="shared" si="78"/>
        <v>9013.96814159292</v>
      </c>
      <c r="M236" s="18">
        <f t="shared" si="79"/>
        <v>131.196</v>
      </c>
      <c r="N236" s="18">
        <f t="shared" si="80"/>
        <v>225.349203539823</v>
      </c>
      <c r="O236" s="18">
        <f t="shared" si="81"/>
        <v>135.209522123894</v>
      </c>
      <c r="P236" s="18">
        <f t="shared" si="82"/>
        <v>180.279362831858</v>
      </c>
      <c r="Q236" s="18"/>
      <c r="R236" s="26">
        <v>8341.93</v>
      </c>
      <c r="S236" s="15"/>
    </row>
    <row r="237" s="1" customFormat="1" ht="13.5" outlineLevel="2" spans="1:19">
      <c r="A237" s="15">
        <v>224</v>
      </c>
      <c r="B237" s="15" t="s">
        <v>531</v>
      </c>
      <c r="C237" s="16" t="s">
        <v>542</v>
      </c>
      <c r="D237" s="15" t="s">
        <v>543</v>
      </c>
      <c r="E237" s="15">
        <v>30</v>
      </c>
      <c r="F237" s="17">
        <v>2740</v>
      </c>
      <c r="G237" s="18">
        <v>1135.18</v>
      </c>
      <c r="H237" s="18">
        <v>626.92</v>
      </c>
      <c r="I237" s="18">
        <v>6548.42</v>
      </c>
      <c r="J237" s="18">
        <f t="shared" si="77"/>
        <v>956.077522123894</v>
      </c>
      <c r="K237" s="18">
        <f>VLOOKUP(D237,'[1]8月'!$B$1:$G$65536,6,FALSE)</f>
        <v>548</v>
      </c>
      <c r="L237" s="18">
        <f t="shared" si="78"/>
        <v>7902.44247787611</v>
      </c>
      <c r="M237" s="18">
        <f t="shared" si="79"/>
        <v>106.86</v>
      </c>
      <c r="N237" s="18">
        <f t="shared" si="80"/>
        <v>197.561061946903</v>
      </c>
      <c r="O237" s="18">
        <f t="shared" si="81"/>
        <v>118.536637168142</v>
      </c>
      <c r="P237" s="18">
        <f t="shared" si="82"/>
        <v>158.048849557522</v>
      </c>
      <c r="Q237" s="18"/>
      <c r="R237" s="26">
        <v>7321.44</v>
      </c>
      <c r="S237" s="15"/>
    </row>
    <row r="238" s="1" customFormat="1" ht="13.5" outlineLevel="2" spans="1:19">
      <c r="A238" s="15">
        <v>225</v>
      </c>
      <c r="B238" s="15" t="s">
        <v>531</v>
      </c>
      <c r="C238" s="16" t="s">
        <v>544</v>
      </c>
      <c r="D238" s="15" t="s">
        <v>545</v>
      </c>
      <c r="E238" s="15">
        <v>30</v>
      </c>
      <c r="F238" s="17">
        <v>3220</v>
      </c>
      <c r="G238" s="18">
        <v>1334.05</v>
      </c>
      <c r="H238" s="18">
        <v>724.83</v>
      </c>
      <c r="I238" s="18">
        <v>7239.66</v>
      </c>
      <c r="J238" s="18">
        <f t="shared" si="77"/>
        <v>1069.74353982301</v>
      </c>
      <c r="K238" s="18">
        <f>VLOOKUP(D238,'[1]8月'!$B$1:$G$65536,6,FALSE)</f>
        <v>644</v>
      </c>
      <c r="L238" s="18">
        <f t="shared" si="78"/>
        <v>8872.79646017699</v>
      </c>
      <c r="M238" s="18">
        <f t="shared" si="79"/>
        <v>125.58</v>
      </c>
      <c r="N238" s="18">
        <f t="shared" si="80"/>
        <v>221.819911504425</v>
      </c>
      <c r="O238" s="18">
        <f t="shared" si="81"/>
        <v>133.091946902655</v>
      </c>
      <c r="P238" s="18">
        <f t="shared" si="82"/>
        <v>177.45592920354</v>
      </c>
      <c r="Q238" s="18"/>
      <c r="R238" s="26">
        <v>8214.85</v>
      </c>
      <c r="S238" s="15"/>
    </row>
    <row r="239" s="1" customFormat="1" ht="13.5" outlineLevel="2" spans="1:19">
      <c r="A239" s="15">
        <v>226</v>
      </c>
      <c r="B239" s="15" t="s">
        <v>531</v>
      </c>
      <c r="C239" s="16" t="s">
        <v>546</v>
      </c>
      <c r="D239" s="15" t="s">
        <v>547</v>
      </c>
      <c r="E239" s="15">
        <v>30</v>
      </c>
      <c r="F239" s="17">
        <v>3304</v>
      </c>
      <c r="G239" s="18">
        <v>1368.85</v>
      </c>
      <c r="H239" s="18">
        <v>718.49</v>
      </c>
      <c r="I239" s="18">
        <v>7699.7</v>
      </c>
      <c r="J239" s="18">
        <f t="shared" si="77"/>
        <v>1125.94265486726</v>
      </c>
      <c r="K239" s="18">
        <f>VLOOKUP(D239,'[1]8月'!$B$1:$G$65536,6,FALSE)</f>
        <v>660.8</v>
      </c>
      <c r="L239" s="18">
        <f t="shared" si="78"/>
        <v>9321.89734513274</v>
      </c>
      <c r="M239" s="18">
        <f t="shared" si="79"/>
        <v>128.856</v>
      </c>
      <c r="N239" s="18">
        <f t="shared" si="80"/>
        <v>233.047433628319</v>
      </c>
      <c r="O239" s="18">
        <f t="shared" si="81"/>
        <v>139.828460176991</v>
      </c>
      <c r="P239" s="18">
        <f t="shared" si="82"/>
        <v>186.437946902655</v>
      </c>
      <c r="Q239" s="18"/>
      <c r="R239" s="26">
        <v>8633.73</v>
      </c>
      <c r="S239" s="15"/>
    </row>
    <row r="240" s="1" customFormat="1" ht="13.5" outlineLevel="2" spans="1:19">
      <c r="A240" s="15">
        <v>227</v>
      </c>
      <c r="B240" s="15" t="s">
        <v>531</v>
      </c>
      <c r="C240" s="16" t="s">
        <v>548</v>
      </c>
      <c r="D240" s="15" t="s">
        <v>549</v>
      </c>
      <c r="E240" s="15">
        <v>30</v>
      </c>
      <c r="F240" s="17">
        <v>2923</v>
      </c>
      <c r="G240" s="18">
        <v>1211</v>
      </c>
      <c r="H240" s="18">
        <v>623.92</v>
      </c>
      <c r="I240" s="18">
        <v>6619.3</v>
      </c>
      <c r="J240" s="18">
        <f t="shared" si="77"/>
        <v>972.609380530974</v>
      </c>
      <c r="K240" s="18">
        <f>VLOOKUP(D240,'[1]8月'!$B$1:$G$65536,6,FALSE)</f>
        <v>584.6</v>
      </c>
      <c r="L240" s="18">
        <f t="shared" si="78"/>
        <v>8066.21061946903</v>
      </c>
      <c r="M240" s="18">
        <f t="shared" si="79"/>
        <v>113.997</v>
      </c>
      <c r="N240" s="18">
        <f t="shared" si="80"/>
        <v>201.655265486726</v>
      </c>
      <c r="O240" s="18">
        <f t="shared" si="81"/>
        <v>120.993159292035</v>
      </c>
      <c r="P240" s="18">
        <f t="shared" si="82"/>
        <v>161.324212389381</v>
      </c>
      <c r="Q240" s="18"/>
      <c r="R240" s="26">
        <v>7468.24</v>
      </c>
      <c r="S240" s="15"/>
    </row>
    <row r="241" s="1" customFormat="1" ht="13.5" outlineLevel="2" spans="1:19">
      <c r="A241" s="15">
        <v>228</v>
      </c>
      <c r="B241" s="15" t="s">
        <v>531</v>
      </c>
      <c r="C241" s="16" t="s">
        <v>548</v>
      </c>
      <c r="D241" s="15" t="s">
        <v>550</v>
      </c>
      <c r="E241" s="15">
        <v>30</v>
      </c>
      <c r="F241" s="17">
        <v>2606</v>
      </c>
      <c r="G241" s="18">
        <v>1079.67</v>
      </c>
      <c r="H241" s="18">
        <v>501.61</v>
      </c>
      <c r="I241" s="18">
        <v>5834.24</v>
      </c>
      <c r="J241" s="18">
        <f t="shared" si="77"/>
        <v>853.112920353983</v>
      </c>
      <c r="K241" s="18"/>
      <c r="L241" s="18">
        <f t="shared" si="78"/>
        <v>6562.40707964602</v>
      </c>
      <c r="M241" s="18">
        <f t="shared" si="79"/>
        <v>101.634</v>
      </c>
      <c r="N241" s="18">
        <f t="shared" si="80"/>
        <v>164.06017699115</v>
      </c>
      <c r="O241" s="18">
        <f t="shared" si="81"/>
        <v>98.4361061946903</v>
      </c>
      <c r="P241" s="18">
        <f t="shared" si="82"/>
        <v>131.24814159292</v>
      </c>
      <c r="Q241" s="18"/>
      <c r="R241" s="26">
        <v>6067.03</v>
      </c>
      <c r="S241" s="15"/>
    </row>
    <row r="242" s="1" customFormat="1" ht="13.5" outlineLevel="2" spans="1:19">
      <c r="A242" s="15">
        <v>229</v>
      </c>
      <c r="B242" s="15" t="s">
        <v>531</v>
      </c>
      <c r="C242" s="16" t="s">
        <v>551</v>
      </c>
      <c r="D242" s="15" t="s">
        <v>552</v>
      </c>
      <c r="E242" s="15">
        <v>30</v>
      </c>
      <c r="F242" s="17">
        <v>1846</v>
      </c>
      <c r="G242" s="18">
        <v>764.8</v>
      </c>
      <c r="H242" s="18">
        <v>772.63</v>
      </c>
      <c r="I242" s="18">
        <v>6175.87</v>
      </c>
      <c r="J242" s="18">
        <f t="shared" si="77"/>
        <v>887.370796460177</v>
      </c>
      <c r="K242" s="18"/>
      <c r="L242" s="18">
        <f t="shared" si="78"/>
        <v>6825.92920353982</v>
      </c>
      <c r="M242" s="18">
        <f t="shared" si="79"/>
        <v>71.994</v>
      </c>
      <c r="N242" s="18">
        <f t="shared" si="80"/>
        <v>170.648230088496</v>
      </c>
      <c r="O242" s="18">
        <f t="shared" si="81"/>
        <v>102.388938053097</v>
      </c>
      <c r="P242" s="18">
        <f t="shared" si="82"/>
        <v>136.518584070796</v>
      </c>
      <c r="Q242" s="18">
        <v>8430</v>
      </c>
      <c r="R242" s="26">
        <v>0</v>
      </c>
      <c r="S242" s="15">
        <v>-2085.62</v>
      </c>
    </row>
    <row r="243" s="1" customFormat="1" ht="13.5" outlineLevel="2" spans="1:19">
      <c r="A243" s="15">
        <v>230</v>
      </c>
      <c r="B243" s="15" t="s">
        <v>531</v>
      </c>
      <c r="C243" s="16" t="s">
        <v>553</v>
      </c>
      <c r="D243" s="15" t="s">
        <v>554</v>
      </c>
      <c r="E243" s="15">
        <v>30</v>
      </c>
      <c r="F243" s="17">
        <v>3123</v>
      </c>
      <c r="G243" s="18">
        <v>1293.86</v>
      </c>
      <c r="H243" s="18">
        <v>710.46</v>
      </c>
      <c r="I243" s="18">
        <v>7343.4</v>
      </c>
      <c r="J243" s="18">
        <f t="shared" si="77"/>
        <v>1075.4014159292</v>
      </c>
      <c r="K243" s="18">
        <f>VLOOKUP(D243,'[1]8月'!$B$1:$G$65536,6,FALSE)</f>
        <v>624.6</v>
      </c>
      <c r="L243" s="18">
        <f t="shared" si="78"/>
        <v>8896.9185840708</v>
      </c>
      <c r="M243" s="18">
        <f t="shared" si="79"/>
        <v>121.797</v>
      </c>
      <c r="N243" s="18">
        <f t="shared" si="80"/>
        <v>222.42296460177</v>
      </c>
      <c r="O243" s="18">
        <f t="shared" si="81"/>
        <v>133.453778761062</v>
      </c>
      <c r="P243" s="18">
        <f t="shared" si="82"/>
        <v>177.938371681416</v>
      </c>
      <c r="Q243" s="18"/>
      <c r="R243" s="26">
        <v>8241.31</v>
      </c>
      <c r="S243" s="15"/>
    </row>
    <row r="244" s="1" customFormat="1" ht="13.5" outlineLevel="2" spans="1:19">
      <c r="A244" s="15">
        <v>231</v>
      </c>
      <c r="B244" s="15" t="s">
        <v>531</v>
      </c>
      <c r="C244" s="16" t="s">
        <v>555</v>
      </c>
      <c r="D244" s="15" t="s">
        <v>556</v>
      </c>
      <c r="E244" s="15">
        <v>30</v>
      </c>
      <c r="F244" s="17">
        <v>3505</v>
      </c>
      <c r="G244" s="18">
        <v>1452.12</v>
      </c>
      <c r="H244" s="18">
        <v>760.59</v>
      </c>
      <c r="I244" s="18">
        <v>7634.39</v>
      </c>
      <c r="J244" s="18">
        <f t="shared" si="77"/>
        <v>1132.85221238938</v>
      </c>
      <c r="K244" s="18">
        <f>VLOOKUP(D244,'[1]8月'!$B$1:$G$65536,6,FALSE)</f>
        <v>701</v>
      </c>
      <c r="L244" s="18">
        <f t="shared" si="78"/>
        <v>9415.24778761062</v>
      </c>
      <c r="M244" s="18">
        <f t="shared" si="79"/>
        <v>136.695</v>
      </c>
      <c r="N244" s="18">
        <f t="shared" si="80"/>
        <v>235.381194690266</v>
      </c>
      <c r="O244" s="18">
        <f t="shared" si="81"/>
        <v>141.228716814159</v>
      </c>
      <c r="P244" s="18">
        <f t="shared" si="82"/>
        <v>188.304955752212</v>
      </c>
      <c r="Q244" s="18"/>
      <c r="R244" s="26">
        <v>8713.64</v>
      </c>
      <c r="S244" s="15"/>
    </row>
    <row r="245" s="1" customFormat="1" ht="13.5" outlineLevel="2" spans="1:19">
      <c r="A245" s="15">
        <v>232</v>
      </c>
      <c r="B245" s="15" t="s">
        <v>531</v>
      </c>
      <c r="C245" s="16" t="s">
        <v>557</v>
      </c>
      <c r="D245" s="15" t="s">
        <v>558</v>
      </c>
      <c r="E245" s="15">
        <v>30</v>
      </c>
      <c r="F245" s="17">
        <v>3138</v>
      </c>
      <c r="G245" s="18">
        <v>1300.07</v>
      </c>
      <c r="H245" s="18">
        <v>645.98</v>
      </c>
      <c r="I245" s="18">
        <v>6867.08</v>
      </c>
      <c r="J245" s="18">
        <f t="shared" si="77"/>
        <v>1013.89991150442</v>
      </c>
      <c r="K245" s="18">
        <f>VLOOKUP(D245,'[1]8月'!$B$1:$G$65536,6,FALSE)</f>
        <v>313.8</v>
      </c>
      <c r="L245" s="18">
        <f t="shared" si="78"/>
        <v>8113.03008849558</v>
      </c>
      <c r="M245" s="18">
        <f t="shared" si="79"/>
        <v>122.382</v>
      </c>
      <c r="N245" s="18">
        <f t="shared" si="80"/>
        <v>202.825752212389</v>
      </c>
      <c r="O245" s="18">
        <f t="shared" si="81"/>
        <v>121.695451327434</v>
      </c>
      <c r="P245" s="18">
        <f t="shared" si="82"/>
        <v>162.260601769912</v>
      </c>
      <c r="Q245" s="18"/>
      <c r="R245" s="26">
        <v>7503.87</v>
      </c>
      <c r="S245" s="15"/>
    </row>
    <row r="246" s="1" customFormat="1" ht="13.5" outlineLevel="2" spans="1:19">
      <c r="A246" s="15">
        <v>233</v>
      </c>
      <c r="B246" s="15" t="s">
        <v>531</v>
      </c>
      <c r="C246" s="16" t="s">
        <v>559</v>
      </c>
      <c r="D246" s="15" t="s">
        <v>560</v>
      </c>
      <c r="E246" s="15">
        <v>30</v>
      </c>
      <c r="F246" s="17">
        <v>3230</v>
      </c>
      <c r="G246" s="18">
        <v>1338.19</v>
      </c>
      <c r="H246" s="18">
        <v>836.79</v>
      </c>
      <c r="I246" s="18">
        <v>7871.6</v>
      </c>
      <c r="J246" s="18">
        <f t="shared" si="77"/>
        <v>1155.80123893805</v>
      </c>
      <c r="K246" s="18">
        <f>VLOOKUP(D246,'[1]8月'!$B$1:$G$65536,6,FALSE)</f>
        <v>646</v>
      </c>
      <c r="L246" s="18">
        <f t="shared" si="78"/>
        <v>9536.77876106195</v>
      </c>
      <c r="M246" s="18">
        <f t="shared" si="79"/>
        <v>125.97</v>
      </c>
      <c r="N246" s="18">
        <f t="shared" si="80"/>
        <v>238.419469026549</v>
      </c>
      <c r="O246" s="18">
        <f t="shared" si="81"/>
        <v>143.051681415929</v>
      </c>
      <c r="P246" s="18">
        <f t="shared" si="82"/>
        <v>190.735575221239</v>
      </c>
      <c r="Q246" s="18"/>
      <c r="R246" s="26">
        <v>8838.6</v>
      </c>
      <c r="S246" s="15"/>
    </row>
    <row r="247" s="1" customFormat="1" ht="13.5" outlineLevel="2" spans="1:19">
      <c r="A247" s="15">
        <v>234</v>
      </c>
      <c r="B247" s="15" t="s">
        <v>531</v>
      </c>
      <c r="C247" s="16" t="s">
        <v>561</v>
      </c>
      <c r="D247" s="15" t="s">
        <v>562</v>
      </c>
      <c r="E247" s="15">
        <v>30</v>
      </c>
      <c r="F247" s="17">
        <v>3176</v>
      </c>
      <c r="G247" s="18">
        <v>1315.82</v>
      </c>
      <c r="H247" s="18">
        <v>650.98</v>
      </c>
      <c r="I247" s="18">
        <v>7219.61</v>
      </c>
      <c r="J247" s="18">
        <f t="shared" si="77"/>
        <v>1056.84362831858</v>
      </c>
      <c r="K247" s="18">
        <f>VLOOKUP(D247,'[1]8月'!$B$1:$G$65536,6,FALSE)</f>
        <v>635.2</v>
      </c>
      <c r="L247" s="18">
        <f t="shared" si="78"/>
        <v>8764.76637168142</v>
      </c>
      <c r="M247" s="18">
        <f t="shared" si="79"/>
        <v>123.864</v>
      </c>
      <c r="N247" s="18">
        <f t="shared" si="80"/>
        <v>219.119159292035</v>
      </c>
      <c r="O247" s="18">
        <f t="shared" si="81"/>
        <v>131.471495575221</v>
      </c>
      <c r="P247" s="18">
        <f t="shared" si="82"/>
        <v>175.295327433628</v>
      </c>
      <c r="Q247" s="18"/>
      <c r="R247" s="26">
        <v>8115.02</v>
      </c>
      <c r="S247" s="15"/>
    </row>
    <row r="248" s="2" customFormat="1" ht="13.5" hidden="1" outlineLevel="1" spans="1:19">
      <c r="A248" s="19"/>
      <c r="B248" s="19" t="s">
        <v>563</v>
      </c>
      <c r="C248" s="20"/>
      <c r="D248" s="19"/>
      <c r="E248" s="19"/>
      <c r="F248" s="21">
        <f t="shared" ref="F248:R248" si="83">SUBTOTAL(9,F232:F247)</f>
        <v>47484</v>
      </c>
      <c r="G248" s="21">
        <f t="shared" si="83"/>
        <v>19672.64</v>
      </c>
      <c r="H248" s="21">
        <f t="shared" si="83"/>
        <v>10788.66</v>
      </c>
      <c r="I248" s="21">
        <f t="shared" si="83"/>
        <v>111438.19</v>
      </c>
      <c r="J248" s="21">
        <f t="shared" si="83"/>
        <v>16324.7200884956</v>
      </c>
      <c r="K248" s="21">
        <f t="shared" si="83"/>
        <v>8292.6</v>
      </c>
      <c r="L248" s="21">
        <f t="shared" si="83"/>
        <v>133867.369911504</v>
      </c>
      <c r="M248" s="21">
        <f t="shared" si="83"/>
        <v>1851.876</v>
      </c>
      <c r="N248" s="21">
        <f t="shared" si="83"/>
        <v>3346.68424778761</v>
      </c>
      <c r="O248" s="21">
        <f t="shared" si="83"/>
        <v>2008.01054867257</v>
      </c>
      <c r="P248" s="21">
        <f t="shared" si="83"/>
        <v>2677.34739823009</v>
      </c>
      <c r="Q248" s="21">
        <f t="shared" si="83"/>
        <v>8430</v>
      </c>
      <c r="R248" s="21">
        <f t="shared" si="83"/>
        <v>117639.1</v>
      </c>
      <c r="S248" s="19"/>
    </row>
    <row r="249" s="1" customFormat="1" ht="13.5" outlineLevel="2" spans="1:19">
      <c r="A249" s="15">
        <v>235</v>
      </c>
      <c r="B249" s="15" t="s">
        <v>564</v>
      </c>
      <c r="C249" s="16" t="s">
        <v>565</v>
      </c>
      <c r="D249" s="15" t="s">
        <v>566</v>
      </c>
      <c r="E249" s="15">
        <v>30</v>
      </c>
      <c r="F249" s="17">
        <v>3607</v>
      </c>
      <c r="G249" s="18">
        <v>1494.38</v>
      </c>
      <c r="H249" s="18">
        <v>849.82</v>
      </c>
      <c r="I249" s="18">
        <v>8367.69</v>
      </c>
      <c r="J249" s="18">
        <f t="shared" ref="J249:J255" si="84">(G249+H249+I249)/1.13*0.13</f>
        <v>1232.34132743363</v>
      </c>
      <c r="K249" s="18">
        <f>VLOOKUP(D249,'[1]8月'!$B$1:$G$65536,6,FALSE)</f>
        <v>721.4</v>
      </c>
      <c r="L249" s="18">
        <f t="shared" ref="L249:L255" si="85">(G249+H249+I249)-J249+(K249)</f>
        <v>10200.9486725664</v>
      </c>
      <c r="M249" s="18">
        <f t="shared" ref="M249:M255" si="86">(F249)*0.039</f>
        <v>140.673</v>
      </c>
      <c r="N249" s="18">
        <f t="shared" ref="N249:N255" si="87">L249*0.025</f>
        <v>255.023716814159</v>
      </c>
      <c r="O249" s="18">
        <f t="shared" ref="O249:O255" si="88">L249*0.015</f>
        <v>153.014230088496</v>
      </c>
      <c r="P249" s="18">
        <f t="shared" ref="P249:P255" si="89">L249*0.02</f>
        <v>204.018973451327</v>
      </c>
      <c r="Q249" s="18"/>
      <c r="R249" s="26">
        <v>9448.22</v>
      </c>
      <c r="S249" s="15"/>
    </row>
    <row r="250" s="1" customFormat="1" ht="13.5" outlineLevel="2" spans="1:19">
      <c r="A250" s="15">
        <v>236</v>
      </c>
      <c r="B250" s="15" t="s">
        <v>564</v>
      </c>
      <c r="C250" s="16" t="s">
        <v>567</v>
      </c>
      <c r="D250" s="15" t="s">
        <v>568</v>
      </c>
      <c r="E250" s="15">
        <v>30</v>
      </c>
      <c r="F250" s="17">
        <v>3311</v>
      </c>
      <c r="G250" s="18">
        <v>1371.75</v>
      </c>
      <c r="H250" s="18">
        <v>710.46</v>
      </c>
      <c r="I250" s="18">
        <v>7622.31</v>
      </c>
      <c r="J250" s="18">
        <f t="shared" si="84"/>
        <v>1116.44920353982</v>
      </c>
      <c r="K250" s="18">
        <f>VLOOKUP(D250,'[1]8月'!$B$1:$G$65536,6,FALSE)</f>
        <v>662.2</v>
      </c>
      <c r="L250" s="18">
        <f t="shared" si="85"/>
        <v>9250.27079646018</v>
      </c>
      <c r="M250" s="18">
        <f t="shared" si="86"/>
        <v>129.129</v>
      </c>
      <c r="N250" s="18">
        <f t="shared" si="87"/>
        <v>231.256769911504</v>
      </c>
      <c r="O250" s="18">
        <f t="shared" si="88"/>
        <v>138.754061946903</v>
      </c>
      <c r="P250" s="18">
        <f t="shared" si="89"/>
        <v>185.005415929204</v>
      </c>
      <c r="Q250" s="18"/>
      <c r="R250" s="26">
        <v>8566.13</v>
      </c>
      <c r="S250" s="15"/>
    </row>
    <row r="251" s="1" customFormat="1" ht="13.5" outlineLevel="2" spans="1:19">
      <c r="A251" s="15">
        <v>237</v>
      </c>
      <c r="B251" s="15" t="s">
        <v>564</v>
      </c>
      <c r="C251" s="16" t="s">
        <v>569</v>
      </c>
      <c r="D251" s="15" t="s">
        <v>570</v>
      </c>
      <c r="E251" s="15">
        <v>30</v>
      </c>
      <c r="F251" s="17">
        <v>3166</v>
      </c>
      <c r="G251" s="18">
        <v>1311.67</v>
      </c>
      <c r="H251" s="18">
        <v>770.95</v>
      </c>
      <c r="I251" s="18">
        <v>7535.23</v>
      </c>
      <c r="J251" s="18">
        <f t="shared" si="84"/>
        <v>1106.47831858407</v>
      </c>
      <c r="K251" s="18">
        <f>VLOOKUP(D251,'[1]8月'!$B$1:$G$65536,6,FALSE)</f>
        <v>633.2</v>
      </c>
      <c r="L251" s="18">
        <f t="shared" si="85"/>
        <v>9144.57168141593</v>
      </c>
      <c r="M251" s="18">
        <f t="shared" si="86"/>
        <v>123.474</v>
      </c>
      <c r="N251" s="18">
        <f t="shared" si="87"/>
        <v>228.614292035398</v>
      </c>
      <c r="O251" s="18">
        <f t="shared" si="88"/>
        <v>137.168575221239</v>
      </c>
      <c r="P251" s="18">
        <f t="shared" si="89"/>
        <v>182.891433628319</v>
      </c>
      <c r="Q251" s="18"/>
      <c r="R251" s="26">
        <v>8472.42</v>
      </c>
      <c r="S251" s="15"/>
    </row>
    <row r="252" s="1" customFormat="1" ht="13.5" outlineLevel="2" spans="1:19">
      <c r="A252" s="15">
        <v>238</v>
      </c>
      <c r="B252" s="15" t="s">
        <v>564</v>
      </c>
      <c r="C252" s="16" t="s">
        <v>571</v>
      </c>
      <c r="D252" s="15" t="s">
        <v>572</v>
      </c>
      <c r="E252" s="15">
        <v>30</v>
      </c>
      <c r="F252" s="17">
        <v>2833</v>
      </c>
      <c r="G252" s="18">
        <v>1173.71</v>
      </c>
      <c r="H252" s="18">
        <v>562.42</v>
      </c>
      <c r="I252" s="18">
        <v>6375.32</v>
      </c>
      <c r="J252" s="18">
        <f t="shared" si="84"/>
        <v>933.175663716814</v>
      </c>
      <c r="K252" s="18">
        <f>VLOOKUP(D252,'[1]8月'!$B$1:$G$65536,6,FALSE)</f>
        <v>566.6</v>
      </c>
      <c r="L252" s="18">
        <f t="shared" si="85"/>
        <v>7744.87433628319</v>
      </c>
      <c r="M252" s="18">
        <f t="shared" si="86"/>
        <v>110.487</v>
      </c>
      <c r="N252" s="18">
        <f t="shared" si="87"/>
        <v>193.62185840708</v>
      </c>
      <c r="O252" s="18">
        <f t="shared" si="88"/>
        <v>116.173115044248</v>
      </c>
      <c r="P252" s="18">
        <f t="shared" si="89"/>
        <v>154.897486725664</v>
      </c>
      <c r="Q252" s="18"/>
      <c r="R252" s="26">
        <v>7169.69</v>
      </c>
      <c r="S252" s="15"/>
    </row>
    <row r="253" s="1" customFormat="1" ht="13.5" outlineLevel="2" spans="1:19">
      <c r="A253" s="15">
        <v>239</v>
      </c>
      <c r="B253" s="15" t="s">
        <v>564</v>
      </c>
      <c r="C253" s="16" t="s">
        <v>573</v>
      </c>
      <c r="D253" s="15" t="s">
        <v>574</v>
      </c>
      <c r="E253" s="15">
        <v>30</v>
      </c>
      <c r="F253" s="17">
        <v>3076</v>
      </c>
      <c r="G253" s="18">
        <v>1274.39</v>
      </c>
      <c r="H253" s="18">
        <v>679.05</v>
      </c>
      <c r="I253" s="18">
        <v>7227.17</v>
      </c>
      <c r="J253" s="18">
        <f t="shared" si="84"/>
        <v>1056.17637168142</v>
      </c>
      <c r="K253" s="18">
        <f>VLOOKUP(D253,'[1]8月'!$B$1:$G$65536,6,FALSE)</f>
        <v>615.2</v>
      </c>
      <c r="L253" s="18">
        <f t="shared" si="85"/>
        <v>8739.63362831858</v>
      </c>
      <c r="M253" s="18">
        <f t="shared" si="86"/>
        <v>119.964</v>
      </c>
      <c r="N253" s="18">
        <f t="shared" si="87"/>
        <v>218.490840707965</v>
      </c>
      <c r="O253" s="18">
        <f t="shared" si="88"/>
        <v>131.094504424779</v>
      </c>
      <c r="P253" s="18">
        <f t="shared" si="89"/>
        <v>174.792672566372</v>
      </c>
      <c r="Q253" s="18"/>
      <c r="R253" s="26">
        <v>8095.29</v>
      </c>
      <c r="S253" s="15"/>
    </row>
    <row r="254" s="1" customFormat="1" ht="13.5" outlineLevel="2" spans="1:19">
      <c r="A254" s="15">
        <v>240</v>
      </c>
      <c r="B254" s="15" t="s">
        <v>564</v>
      </c>
      <c r="C254" s="16" t="s">
        <v>575</v>
      </c>
      <c r="D254" s="15" t="s">
        <v>576</v>
      </c>
      <c r="E254" s="15">
        <v>30</v>
      </c>
      <c r="F254" s="17">
        <v>3473</v>
      </c>
      <c r="G254" s="18">
        <v>1438.86</v>
      </c>
      <c r="H254" s="18">
        <v>806.04</v>
      </c>
      <c r="I254" s="18">
        <v>8190.29</v>
      </c>
      <c r="J254" s="18">
        <f t="shared" si="84"/>
        <v>1200.5085840708</v>
      </c>
      <c r="K254" s="18">
        <f>VLOOKUP(D254,'[1]8月'!$B$1:$G$65536,6,FALSE)</f>
        <v>694.6</v>
      </c>
      <c r="L254" s="18">
        <f t="shared" si="85"/>
        <v>9929.2814159292</v>
      </c>
      <c r="M254" s="18">
        <f t="shared" si="86"/>
        <v>135.447</v>
      </c>
      <c r="N254" s="18">
        <f t="shared" si="87"/>
        <v>248.23203539823</v>
      </c>
      <c r="O254" s="18">
        <f t="shared" si="88"/>
        <v>148.939221238938</v>
      </c>
      <c r="P254" s="18">
        <f t="shared" si="89"/>
        <v>198.585628318584</v>
      </c>
      <c r="Q254" s="18"/>
      <c r="R254" s="26">
        <v>9198.08</v>
      </c>
      <c r="S254" s="15"/>
    </row>
    <row r="255" s="1" customFormat="1" ht="13.5" outlineLevel="2" spans="1:19">
      <c r="A255" s="15">
        <v>241</v>
      </c>
      <c r="B255" s="15" t="s">
        <v>564</v>
      </c>
      <c r="C255" s="16" t="s">
        <v>577</v>
      </c>
      <c r="D255" s="15" t="s">
        <v>578</v>
      </c>
      <c r="E255" s="15">
        <v>30</v>
      </c>
      <c r="F255" s="17">
        <v>3400</v>
      </c>
      <c r="G255" s="18">
        <v>1408.62</v>
      </c>
      <c r="H255" s="18">
        <v>799.02</v>
      </c>
      <c r="I255" s="18">
        <v>7853.36</v>
      </c>
      <c r="J255" s="18">
        <f t="shared" si="84"/>
        <v>1157.46017699115</v>
      </c>
      <c r="K255" s="18">
        <f>VLOOKUP(D255,'[1]8月'!$B$1:$G$65536,6,FALSE)</f>
        <v>680</v>
      </c>
      <c r="L255" s="18">
        <f t="shared" si="85"/>
        <v>9583.53982300885</v>
      </c>
      <c r="M255" s="18">
        <f t="shared" si="86"/>
        <v>132.6</v>
      </c>
      <c r="N255" s="18">
        <f t="shared" si="87"/>
        <v>239.588495575221</v>
      </c>
      <c r="O255" s="18">
        <f t="shared" si="88"/>
        <v>143.753097345133</v>
      </c>
      <c r="P255" s="18">
        <f t="shared" si="89"/>
        <v>191.670796460177</v>
      </c>
      <c r="Q255" s="18"/>
      <c r="R255" s="26">
        <v>8875.93</v>
      </c>
      <c r="S255" s="15"/>
    </row>
    <row r="256" s="2" customFormat="1" ht="13.5" hidden="1" outlineLevel="1" spans="1:19">
      <c r="A256" s="19"/>
      <c r="B256" s="19" t="s">
        <v>579</v>
      </c>
      <c r="C256" s="20"/>
      <c r="D256" s="19"/>
      <c r="E256" s="19"/>
      <c r="F256" s="21">
        <f t="shared" ref="F256:R256" si="90">SUBTOTAL(9,F249:F255)</f>
        <v>22866</v>
      </c>
      <c r="G256" s="21">
        <f t="shared" si="90"/>
        <v>9473.38</v>
      </c>
      <c r="H256" s="21">
        <f t="shared" si="90"/>
        <v>5177.76</v>
      </c>
      <c r="I256" s="21">
        <f t="shared" si="90"/>
        <v>53171.37</v>
      </c>
      <c r="J256" s="21">
        <f t="shared" si="90"/>
        <v>7802.5896460177</v>
      </c>
      <c r="K256" s="21">
        <f t="shared" si="90"/>
        <v>4573.2</v>
      </c>
      <c r="L256" s="21">
        <f t="shared" si="90"/>
        <v>64593.1203539823</v>
      </c>
      <c r="M256" s="21">
        <f t="shared" si="90"/>
        <v>891.774</v>
      </c>
      <c r="N256" s="21">
        <f t="shared" si="90"/>
        <v>1614.82800884956</v>
      </c>
      <c r="O256" s="21">
        <f t="shared" si="90"/>
        <v>968.896805309736</v>
      </c>
      <c r="P256" s="21">
        <f t="shared" si="90"/>
        <v>1291.86240707965</v>
      </c>
      <c r="Q256" s="21">
        <f t="shared" si="90"/>
        <v>0</v>
      </c>
      <c r="R256" s="21">
        <f t="shared" si="90"/>
        <v>59825.76</v>
      </c>
      <c r="S256" s="19"/>
    </row>
    <row r="257" s="1" customFormat="1" ht="13.5" outlineLevel="2" spans="1:19">
      <c r="A257" s="15">
        <v>242</v>
      </c>
      <c r="B257" s="15" t="s">
        <v>580</v>
      </c>
      <c r="C257" s="16" t="s">
        <v>581</v>
      </c>
      <c r="D257" s="15" t="s">
        <v>582</v>
      </c>
      <c r="E257" s="15">
        <v>30</v>
      </c>
      <c r="F257" s="17">
        <v>3423</v>
      </c>
      <c r="G257" s="18">
        <v>1418.15</v>
      </c>
      <c r="H257" s="18">
        <v>799.69</v>
      </c>
      <c r="I257" s="18">
        <v>7875.32</v>
      </c>
      <c r="J257" s="18">
        <f t="shared" ref="J257:J266" si="91">(G257+H257+I257)/1.13*0.13</f>
        <v>1161.16</v>
      </c>
      <c r="K257" s="18">
        <f>VLOOKUP(D257,'[1]8月'!$B$1:$G$65536,6,FALSE)</f>
        <v>684.6</v>
      </c>
      <c r="L257" s="18">
        <f t="shared" ref="L257:L266" si="92">(G257+H257+I257)-J257+(K257)</f>
        <v>9616.6</v>
      </c>
      <c r="M257" s="18">
        <f t="shared" ref="M257:M266" si="93">(F257)*0.039</f>
        <v>133.497</v>
      </c>
      <c r="N257" s="18">
        <f t="shared" ref="N257:N266" si="94">L257*0.025</f>
        <v>240.415</v>
      </c>
      <c r="O257" s="18">
        <f t="shared" ref="O257:O266" si="95">L257*0.015</f>
        <v>144.249</v>
      </c>
      <c r="P257" s="18">
        <f t="shared" ref="P257:P266" si="96">L257*0.02</f>
        <v>192.332</v>
      </c>
      <c r="Q257" s="18"/>
      <c r="R257" s="26">
        <v>8906.11</v>
      </c>
      <c r="S257" s="15"/>
    </row>
    <row r="258" s="1" customFormat="1" ht="13.5" outlineLevel="2" spans="1:19">
      <c r="A258" s="15">
        <v>243</v>
      </c>
      <c r="B258" s="15" t="s">
        <v>580</v>
      </c>
      <c r="C258" s="16" t="s">
        <v>583</v>
      </c>
      <c r="D258" s="15" t="s">
        <v>584</v>
      </c>
      <c r="E258" s="15">
        <v>30</v>
      </c>
      <c r="F258" s="17">
        <v>3094</v>
      </c>
      <c r="G258" s="18">
        <v>1281.84</v>
      </c>
      <c r="H258" s="18">
        <v>620.57</v>
      </c>
      <c r="I258" s="18">
        <v>7072.95</v>
      </c>
      <c r="J258" s="18">
        <f t="shared" si="91"/>
        <v>1032.56353982301</v>
      </c>
      <c r="K258" s="18"/>
      <c r="L258" s="18">
        <f t="shared" si="92"/>
        <v>7942.79646017699</v>
      </c>
      <c r="M258" s="18">
        <f t="shared" si="93"/>
        <v>120.666</v>
      </c>
      <c r="N258" s="18">
        <f t="shared" si="94"/>
        <v>198.569911504425</v>
      </c>
      <c r="O258" s="18">
        <f t="shared" si="95"/>
        <v>119.141946902655</v>
      </c>
      <c r="P258" s="18">
        <f t="shared" si="96"/>
        <v>158.85592920354</v>
      </c>
      <c r="Q258" s="18"/>
      <c r="R258" s="26">
        <v>7345.56</v>
      </c>
      <c r="S258" s="15"/>
    </row>
    <row r="259" s="1" customFormat="1" ht="13.5" outlineLevel="2" spans="1:19">
      <c r="A259" s="15">
        <v>244</v>
      </c>
      <c r="B259" s="15" t="s">
        <v>580</v>
      </c>
      <c r="C259" s="16" t="s">
        <v>585</v>
      </c>
      <c r="D259" s="15" t="s">
        <v>586</v>
      </c>
      <c r="E259" s="15">
        <v>30</v>
      </c>
      <c r="F259" s="17">
        <v>3155</v>
      </c>
      <c r="G259" s="18">
        <v>1307.12</v>
      </c>
      <c r="H259" s="18">
        <v>701.78</v>
      </c>
      <c r="I259" s="18">
        <v>7082.25</v>
      </c>
      <c r="J259" s="18">
        <f t="shared" si="91"/>
        <v>1045.88451327434</v>
      </c>
      <c r="K259" s="18">
        <f>VLOOKUP(D259,'[1]8月'!$B$1:$G$65536,6,FALSE)</f>
        <v>631</v>
      </c>
      <c r="L259" s="18">
        <f t="shared" si="92"/>
        <v>8676.26548672566</v>
      </c>
      <c r="M259" s="18">
        <f t="shared" si="93"/>
        <v>123.045</v>
      </c>
      <c r="N259" s="18">
        <f t="shared" si="94"/>
        <v>216.906637168142</v>
      </c>
      <c r="O259" s="18">
        <f t="shared" si="95"/>
        <v>130.143982300885</v>
      </c>
      <c r="P259" s="18">
        <f t="shared" si="96"/>
        <v>173.525309734513</v>
      </c>
      <c r="Q259" s="18"/>
      <c r="R259" s="26">
        <v>8032.64</v>
      </c>
      <c r="S259" s="15"/>
    </row>
    <row r="260" s="1" customFormat="1" ht="13.5" outlineLevel="2" spans="1:19">
      <c r="A260" s="15">
        <v>245</v>
      </c>
      <c r="B260" s="15" t="s">
        <v>580</v>
      </c>
      <c r="C260" s="16" t="s">
        <v>587</v>
      </c>
      <c r="D260" s="15" t="s">
        <v>588</v>
      </c>
      <c r="E260" s="15">
        <v>30</v>
      </c>
      <c r="F260" s="17">
        <v>2923</v>
      </c>
      <c r="G260" s="18">
        <v>1211</v>
      </c>
      <c r="H260" s="18">
        <v>744.22</v>
      </c>
      <c r="I260" s="18">
        <v>7191.99</v>
      </c>
      <c r="J260" s="18">
        <f t="shared" si="91"/>
        <v>1052.33389380531</v>
      </c>
      <c r="K260" s="18">
        <f>VLOOKUP(D260,'[1]8月'!$B$1:$G$65536,6,FALSE)</f>
        <v>584.6</v>
      </c>
      <c r="L260" s="18">
        <f t="shared" si="92"/>
        <v>8679.47610619469</v>
      </c>
      <c r="M260" s="18">
        <f t="shared" si="93"/>
        <v>113.997</v>
      </c>
      <c r="N260" s="18">
        <f t="shared" si="94"/>
        <v>216.986902654867</v>
      </c>
      <c r="O260" s="18">
        <f t="shared" si="95"/>
        <v>130.19214159292</v>
      </c>
      <c r="P260" s="18">
        <f t="shared" si="96"/>
        <v>173.589522123894</v>
      </c>
      <c r="Q260" s="18"/>
      <c r="R260" s="26">
        <v>8044.71</v>
      </c>
      <c r="S260" s="15"/>
    </row>
    <row r="261" s="1" customFormat="1" ht="13.5" outlineLevel="2" spans="1:19">
      <c r="A261" s="15">
        <v>246</v>
      </c>
      <c r="B261" s="15" t="s">
        <v>580</v>
      </c>
      <c r="C261" s="16" t="s">
        <v>589</v>
      </c>
      <c r="D261" s="15" t="s">
        <v>590</v>
      </c>
      <c r="E261" s="15">
        <v>30</v>
      </c>
      <c r="F261" s="17">
        <v>3278</v>
      </c>
      <c r="G261" s="18">
        <v>1358.08</v>
      </c>
      <c r="H261" s="18">
        <v>752.91</v>
      </c>
      <c r="I261" s="18">
        <v>7481.43</v>
      </c>
      <c r="J261" s="18">
        <f t="shared" si="91"/>
        <v>1103.55274336283</v>
      </c>
      <c r="K261" s="18">
        <f>VLOOKUP(D261,'[1]8月'!$B$1:$G$65536,6,FALSE)</f>
        <v>655.6</v>
      </c>
      <c r="L261" s="18">
        <f t="shared" si="92"/>
        <v>9144.46725663717</v>
      </c>
      <c r="M261" s="18">
        <f t="shared" si="93"/>
        <v>127.842</v>
      </c>
      <c r="N261" s="18">
        <f t="shared" si="94"/>
        <v>228.611681415929</v>
      </c>
      <c r="O261" s="18">
        <f t="shared" si="95"/>
        <v>137.167008849558</v>
      </c>
      <c r="P261" s="18">
        <f t="shared" si="96"/>
        <v>182.889345132743</v>
      </c>
      <c r="Q261" s="18"/>
      <c r="R261" s="26">
        <v>8467.96</v>
      </c>
      <c r="S261" s="15"/>
    </row>
    <row r="262" s="1" customFormat="1" ht="13.5" outlineLevel="2" spans="1:19">
      <c r="A262" s="15">
        <v>247</v>
      </c>
      <c r="B262" s="15" t="s">
        <v>580</v>
      </c>
      <c r="C262" s="16" t="s">
        <v>591</v>
      </c>
      <c r="D262" s="15" t="s">
        <v>592</v>
      </c>
      <c r="E262" s="15">
        <v>30</v>
      </c>
      <c r="F262" s="17">
        <v>1970</v>
      </c>
      <c r="G262" s="18">
        <v>816.17</v>
      </c>
      <c r="H262" s="18">
        <v>675.72</v>
      </c>
      <c r="I262" s="18">
        <v>5489.85</v>
      </c>
      <c r="J262" s="18">
        <f t="shared" si="91"/>
        <v>803.209026548673</v>
      </c>
      <c r="K262" s="18">
        <f>VLOOKUP(D262,'[1]8月'!$B$1:$G$65536,6,FALSE)</f>
        <v>394</v>
      </c>
      <c r="L262" s="18">
        <f t="shared" si="92"/>
        <v>6572.53097345133</v>
      </c>
      <c r="M262" s="18">
        <f t="shared" si="93"/>
        <v>76.83</v>
      </c>
      <c r="N262" s="18">
        <f t="shared" si="94"/>
        <v>164.313274336283</v>
      </c>
      <c r="O262" s="18">
        <f t="shared" si="95"/>
        <v>98.5879646017699</v>
      </c>
      <c r="P262" s="18">
        <f t="shared" si="96"/>
        <v>131.450619469027</v>
      </c>
      <c r="Q262" s="18"/>
      <c r="R262" s="26">
        <v>6101.35</v>
      </c>
      <c r="S262" s="15"/>
    </row>
    <row r="263" s="1" customFormat="1" ht="13.5" outlineLevel="2" spans="1:19">
      <c r="A263" s="15">
        <v>248</v>
      </c>
      <c r="B263" s="15" t="s">
        <v>580</v>
      </c>
      <c r="C263" s="16" t="s">
        <v>593</v>
      </c>
      <c r="D263" s="15" t="s">
        <v>594</v>
      </c>
      <c r="E263" s="15">
        <v>30</v>
      </c>
      <c r="F263" s="17">
        <v>3137</v>
      </c>
      <c r="G263" s="18">
        <v>1299.66</v>
      </c>
      <c r="H263" s="18">
        <v>728.51</v>
      </c>
      <c r="I263" s="18">
        <v>7070.25</v>
      </c>
      <c r="J263" s="18">
        <f t="shared" si="91"/>
        <v>1046.72088495575</v>
      </c>
      <c r="K263" s="18">
        <f>VLOOKUP(D263,'[1]8月'!$B$1:$G$65536,6,FALSE)</f>
        <v>627.4</v>
      </c>
      <c r="L263" s="18">
        <f t="shared" si="92"/>
        <v>8679.09911504425</v>
      </c>
      <c r="M263" s="18">
        <f t="shared" si="93"/>
        <v>122.343</v>
      </c>
      <c r="N263" s="18">
        <f t="shared" si="94"/>
        <v>216.977477876106</v>
      </c>
      <c r="O263" s="18">
        <f t="shared" si="95"/>
        <v>130.186486725664</v>
      </c>
      <c r="P263" s="18">
        <f t="shared" si="96"/>
        <v>173.581982300885</v>
      </c>
      <c r="Q263" s="18"/>
      <c r="R263" s="26">
        <v>8036.01</v>
      </c>
      <c r="S263" s="15"/>
    </row>
    <row r="264" s="1" customFormat="1" ht="13.5" outlineLevel="2" spans="1:19">
      <c r="A264" s="15">
        <v>249</v>
      </c>
      <c r="B264" s="15" t="s">
        <v>580</v>
      </c>
      <c r="C264" s="16" t="s">
        <v>595</v>
      </c>
      <c r="D264" s="15" t="s">
        <v>596</v>
      </c>
      <c r="E264" s="15">
        <v>30</v>
      </c>
      <c r="F264" s="17">
        <v>2764</v>
      </c>
      <c r="G264" s="18">
        <v>1145.13</v>
      </c>
      <c r="H264" s="18">
        <v>588.49</v>
      </c>
      <c r="I264" s="18">
        <v>6250.83</v>
      </c>
      <c r="J264" s="18">
        <f t="shared" si="91"/>
        <v>918.565044247788</v>
      </c>
      <c r="K264" s="18">
        <f>VLOOKUP(D264,'[1]8月'!$B$1:$G$65536,6,FALSE)</f>
        <v>552.8</v>
      </c>
      <c r="L264" s="18">
        <f t="shared" si="92"/>
        <v>7618.68495575221</v>
      </c>
      <c r="M264" s="18">
        <f t="shared" si="93"/>
        <v>107.796</v>
      </c>
      <c r="N264" s="18">
        <f t="shared" si="94"/>
        <v>190.467123893805</v>
      </c>
      <c r="O264" s="18">
        <f t="shared" si="95"/>
        <v>114.280274336283</v>
      </c>
      <c r="P264" s="18">
        <f t="shared" si="96"/>
        <v>152.373699115044</v>
      </c>
      <c r="Q264" s="18"/>
      <c r="R264" s="26">
        <v>7053.77</v>
      </c>
      <c r="S264" s="15"/>
    </row>
    <row r="265" s="1" customFormat="1" ht="13.5" outlineLevel="2" spans="1:19">
      <c r="A265" s="15">
        <v>250</v>
      </c>
      <c r="B265" s="15" t="s">
        <v>580</v>
      </c>
      <c r="C265" s="16" t="s">
        <v>597</v>
      </c>
      <c r="D265" s="15" t="s">
        <v>598</v>
      </c>
      <c r="E265" s="15">
        <v>30</v>
      </c>
      <c r="F265" s="17">
        <v>3078</v>
      </c>
      <c r="G265" s="18">
        <v>1275.22</v>
      </c>
      <c r="H265" s="18">
        <v>784.65</v>
      </c>
      <c r="I265" s="18">
        <v>6953</v>
      </c>
      <c r="J265" s="18">
        <f t="shared" si="91"/>
        <v>1036.87884955752</v>
      </c>
      <c r="K265" s="18">
        <f>VLOOKUP(D265,'[1]8月'!$B$1:$G$65536,6,FALSE)</f>
        <v>615.6</v>
      </c>
      <c r="L265" s="18">
        <f t="shared" si="92"/>
        <v>8591.59115044248</v>
      </c>
      <c r="M265" s="18">
        <f t="shared" si="93"/>
        <v>120.042</v>
      </c>
      <c r="N265" s="18">
        <f t="shared" si="94"/>
        <v>214.789778761062</v>
      </c>
      <c r="O265" s="18">
        <f t="shared" si="95"/>
        <v>128.873867256637</v>
      </c>
      <c r="P265" s="18">
        <f t="shared" si="96"/>
        <v>171.83182300885</v>
      </c>
      <c r="Q265" s="18">
        <v>8430</v>
      </c>
      <c r="R265" s="26">
        <v>0</v>
      </c>
      <c r="S265" s="15">
        <v>-473.95</v>
      </c>
    </row>
    <row r="266" s="1" customFormat="1" ht="13.5" outlineLevel="2" spans="1:19">
      <c r="A266" s="15">
        <v>251</v>
      </c>
      <c r="B266" s="15" t="s">
        <v>580</v>
      </c>
      <c r="C266" s="16" t="s">
        <v>599</v>
      </c>
      <c r="D266" s="15" t="s">
        <v>600</v>
      </c>
      <c r="E266" s="15">
        <v>30</v>
      </c>
      <c r="F266" s="17">
        <v>2009</v>
      </c>
      <c r="G266" s="18">
        <v>832.33</v>
      </c>
      <c r="H266" s="18">
        <v>728.85</v>
      </c>
      <c r="I266" s="18">
        <v>7048.4</v>
      </c>
      <c r="J266" s="18">
        <f t="shared" si="91"/>
        <v>990.482654867257</v>
      </c>
      <c r="K266" s="18">
        <f>VLOOKUP(D266,'[1]8月'!$B$1:$G$65536,6,FALSE)</f>
        <v>401.8</v>
      </c>
      <c r="L266" s="18">
        <f t="shared" si="92"/>
        <v>8020.89734513274</v>
      </c>
      <c r="M266" s="18">
        <f t="shared" si="93"/>
        <v>78.351</v>
      </c>
      <c r="N266" s="18">
        <f t="shared" si="94"/>
        <v>200.522433628319</v>
      </c>
      <c r="O266" s="18">
        <f t="shared" si="95"/>
        <v>120.313460176991</v>
      </c>
      <c r="P266" s="18">
        <f t="shared" si="96"/>
        <v>160.417946902655</v>
      </c>
      <c r="Q266" s="18"/>
      <c r="R266" s="26">
        <v>7461.29</v>
      </c>
      <c r="S266" s="15"/>
    </row>
    <row r="267" s="2" customFormat="1" ht="13.5" hidden="1" outlineLevel="1" spans="1:19">
      <c r="A267" s="19"/>
      <c r="B267" s="19" t="s">
        <v>601</v>
      </c>
      <c r="C267" s="20"/>
      <c r="D267" s="19"/>
      <c r="E267" s="19"/>
      <c r="F267" s="21">
        <f t="shared" ref="F267:R267" si="97">SUBTOTAL(9,F257:F266)</f>
        <v>28831</v>
      </c>
      <c r="G267" s="21">
        <f t="shared" si="97"/>
        <v>11944.7</v>
      </c>
      <c r="H267" s="21">
        <f t="shared" si="97"/>
        <v>7125.39</v>
      </c>
      <c r="I267" s="21">
        <f t="shared" si="97"/>
        <v>69516.27</v>
      </c>
      <c r="J267" s="21">
        <f t="shared" si="97"/>
        <v>10191.3511504425</v>
      </c>
      <c r="K267" s="21">
        <f t="shared" si="97"/>
        <v>5147.4</v>
      </c>
      <c r="L267" s="21">
        <f t="shared" si="97"/>
        <v>83542.4088495575</v>
      </c>
      <c r="M267" s="21">
        <f t="shared" si="97"/>
        <v>1124.409</v>
      </c>
      <c r="N267" s="21">
        <f t="shared" si="97"/>
        <v>2088.56022123894</v>
      </c>
      <c r="O267" s="21">
        <f t="shared" si="97"/>
        <v>1253.13613274336</v>
      </c>
      <c r="P267" s="21">
        <f t="shared" si="97"/>
        <v>1670.84817699115</v>
      </c>
      <c r="Q267" s="21">
        <f t="shared" si="97"/>
        <v>8430</v>
      </c>
      <c r="R267" s="21">
        <f t="shared" si="97"/>
        <v>69449.4</v>
      </c>
      <c r="S267" s="19"/>
    </row>
    <row r="268" s="1" customFormat="1" ht="13.5" outlineLevel="2" spans="1:19">
      <c r="A268" s="15">
        <v>252</v>
      </c>
      <c r="B268" s="15" t="s">
        <v>602</v>
      </c>
      <c r="C268" s="16" t="s">
        <v>603</v>
      </c>
      <c r="D268" s="15" t="s">
        <v>604</v>
      </c>
      <c r="E268" s="15">
        <v>30</v>
      </c>
      <c r="F268" s="17">
        <v>3054</v>
      </c>
      <c r="G268" s="18">
        <v>1265.27</v>
      </c>
      <c r="H268" s="18">
        <v>574.12</v>
      </c>
      <c r="I268" s="18">
        <v>7226.33</v>
      </c>
      <c r="J268" s="18">
        <f t="shared" ref="J268:J278" si="98">(G268+H268+I268)/1.13*0.13</f>
        <v>1042.9589380531</v>
      </c>
      <c r="K268" s="18">
        <f>VLOOKUP(D268,'[1]8月'!$B$1:$G$65536,6,FALSE)</f>
        <v>305.4</v>
      </c>
      <c r="L268" s="18">
        <f t="shared" ref="L268:L278" si="99">(G268+H268+I268)-J268+(K268)</f>
        <v>8328.1610619469</v>
      </c>
      <c r="M268" s="18">
        <f t="shared" ref="M268:M278" si="100">(F268)*0.039</f>
        <v>119.106</v>
      </c>
      <c r="N268" s="18">
        <f t="shared" ref="N268:N278" si="101">L268*0.025</f>
        <v>208.204026548673</v>
      </c>
      <c r="O268" s="18">
        <f t="shared" ref="O268:O278" si="102">L268*0.015</f>
        <v>124.922415929204</v>
      </c>
      <c r="P268" s="18">
        <f t="shared" ref="P268:P278" si="103">L268*0.02</f>
        <v>166.563221238938</v>
      </c>
      <c r="Q268" s="18"/>
      <c r="R268" s="26">
        <v>7709.37</v>
      </c>
      <c r="S268" s="15"/>
    </row>
    <row r="269" s="1" customFormat="1" ht="13.5" outlineLevel="2" spans="1:19">
      <c r="A269" s="15">
        <v>253</v>
      </c>
      <c r="B269" s="15" t="s">
        <v>602</v>
      </c>
      <c r="C269" s="16" t="s">
        <v>605</v>
      </c>
      <c r="D269" s="15" t="s">
        <v>606</v>
      </c>
      <c r="E269" s="15">
        <v>30</v>
      </c>
      <c r="F269" s="17">
        <v>3235</v>
      </c>
      <c r="G269" s="18">
        <v>1340.26</v>
      </c>
      <c r="H269" s="18">
        <v>755.25</v>
      </c>
      <c r="I269" s="18">
        <v>8032.92</v>
      </c>
      <c r="J269" s="18">
        <f t="shared" si="98"/>
        <v>1165.21761061947</v>
      </c>
      <c r="K269" s="18">
        <f>VLOOKUP(D269,'[1]8月'!$B$1:$G$65536,6,FALSE)</f>
        <v>647</v>
      </c>
      <c r="L269" s="18">
        <f t="shared" si="99"/>
        <v>9610.21238938053</v>
      </c>
      <c r="M269" s="18">
        <f t="shared" si="100"/>
        <v>126.165</v>
      </c>
      <c r="N269" s="18">
        <f t="shared" si="101"/>
        <v>240.255309734513</v>
      </c>
      <c r="O269" s="18">
        <f t="shared" si="102"/>
        <v>144.153185840708</v>
      </c>
      <c r="P269" s="18">
        <f t="shared" si="103"/>
        <v>192.204247787611</v>
      </c>
      <c r="Q269" s="18"/>
      <c r="R269" s="26">
        <v>8907.43</v>
      </c>
      <c r="S269" s="15"/>
    </row>
    <row r="270" s="1" customFormat="1" ht="13.5" outlineLevel="2" spans="1:19">
      <c r="A270" s="15">
        <v>254</v>
      </c>
      <c r="B270" s="15" t="s">
        <v>602</v>
      </c>
      <c r="C270" s="16" t="s">
        <v>607</v>
      </c>
      <c r="D270" s="15" t="s">
        <v>608</v>
      </c>
      <c r="E270" s="15">
        <v>30</v>
      </c>
      <c r="F270" s="17">
        <v>2797</v>
      </c>
      <c r="G270" s="18">
        <v>1158.8</v>
      </c>
      <c r="H270" s="18">
        <v>520.99</v>
      </c>
      <c r="I270" s="18">
        <v>6725.63</v>
      </c>
      <c r="J270" s="18">
        <f t="shared" si="98"/>
        <v>966.995221238938</v>
      </c>
      <c r="K270" s="18">
        <f>VLOOKUP(D270,'[1]8月'!$B$1:$G$65536,6,FALSE)</f>
        <v>559.4</v>
      </c>
      <c r="L270" s="18">
        <f t="shared" si="99"/>
        <v>7997.82477876106</v>
      </c>
      <c r="M270" s="18">
        <f t="shared" si="100"/>
        <v>109.083</v>
      </c>
      <c r="N270" s="18">
        <f t="shared" si="101"/>
        <v>199.945619469027</v>
      </c>
      <c r="O270" s="18">
        <f t="shared" si="102"/>
        <v>119.967371681416</v>
      </c>
      <c r="P270" s="18">
        <f t="shared" si="103"/>
        <v>159.956495575221</v>
      </c>
      <c r="Q270" s="18"/>
      <c r="R270" s="26">
        <v>7408.87</v>
      </c>
      <c r="S270" s="15"/>
    </row>
    <row r="271" s="1" customFormat="1" ht="13.5" outlineLevel="2" spans="1:19">
      <c r="A271" s="15">
        <v>255</v>
      </c>
      <c r="B271" s="15" t="s">
        <v>602</v>
      </c>
      <c r="C271" s="16" t="s">
        <v>609</v>
      </c>
      <c r="D271" s="15" t="s">
        <v>610</v>
      </c>
      <c r="E271" s="15">
        <v>30</v>
      </c>
      <c r="F271" s="17">
        <v>3340</v>
      </c>
      <c r="G271" s="18">
        <v>1383.76</v>
      </c>
      <c r="H271" s="18">
        <v>700.1</v>
      </c>
      <c r="I271" s="18">
        <v>8121.99</v>
      </c>
      <c r="J271" s="18">
        <f t="shared" si="98"/>
        <v>1174.12433628319</v>
      </c>
      <c r="K271" s="18">
        <f>VLOOKUP(D271,'[1]8月'!$B$1:$G$65536,6,FALSE)</f>
        <v>668</v>
      </c>
      <c r="L271" s="18">
        <f t="shared" si="99"/>
        <v>9699.72566371681</v>
      </c>
      <c r="M271" s="18">
        <f t="shared" si="100"/>
        <v>130.26</v>
      </c>
      <c r="N271" s="18">
        <f t="shared" si="101"/>
        <v>242.49314159292</v>
      </c>
      <c r="O271" s="18">
        <f t="shared" si="102"/>
        <v>145.495884955752</v>
      </c>
      <c r="P271" s="18">
        <f t="shared" si="103"/>
        <v>193.994513274336</v>
      </c>
      <c r="Q271" s="18"/>
      <c r="R271" s="26">
        <v>8987.48</v>
      </c>
      <c r="S271" s="15"/>
    </row>
    <row r="272" s="1" customFormat="1" ht="13.5" outlineLevel="2" spans="1:19">
      <c r="A272" s="15">
        <v>256</v>
      </c>
      <c r="B272" s="15" t="s">
        <v>602</v>
      </c>
      <c r="C272" s="16" t="s">
        <v>611</v>
      </c>
      <c r="D272" s="15" t="s">
        <v>612</v>
      </c>
      <c r="E272" s="15">
        <v>30</v>
      </c>
      <c r="F272" s="17">
        <v>3206</v>
      </c>
      <c r="G272" s="18">
        <v>1328.25</v>
      </c>
      <c r="H272" s="18">
        <v>738.87</v>
      </c>
      <c r="I272" s="18">
        <v>7555.99</v>
      </c>
      <c r="J272" s="18">
        <f t="shared" si="98"/>
        <v>1107.08345132743</v>
      </c>
      <c r="K272" s="18">
        <f>VLOOKUP(D272,'[1]8月'!$B$1:$G$65536,6,FALSE)</f>
        <v>320.6</v>
      </c>
      <c r="L272" s="18">
        <f t="shared" si="99"/>
        <v>8836.62654867257</v>
      </c>
      <c r="M272" s="18">
        <f t="shared" si="100"/>
        <v>125.034</v>
      </c>
      <c r="N272" s="18">
        <f t="shared" si="101"/>
        <v>220.915663716814</v>
      </c>
      <c r="O272" s="18">
        <f t="shared" si="102"/>
        <v>132.549398230089</v>
      </c>
      <c r="P272" s="18">
        <f t="shared" si="103"/>
        <v>176.732530973451</v>
      </c>
      <c r="Q272" s="18"/>
      <c r="R272" s="26">
        <v>8181.39</v>
      </c>
      <c r="S272" s="15"/>
    </row>
    <row r="273" s="1" customFormat="1" ht="13.5" outlineLevel="2" spans="1:19">
      <c r="A273" s="15">
        <v>257</v>
      </c>
      <c r="B273" s="15" t="s">
        <v>602</v>
      </c>
      <c r="C273" s="16" t="s">
        <v>613</v>
      </c>
      <c r="D273" s="15" t="s">
        <v>614</v>
      </c>
      <c r="E273" s="15">
        <v>30</v>
      </c>
      <c r="F273" s="17">
        <v>3415</v>
      </c>
      <c r="G273" s="18">
        <v>1414.83</v>
      </c>
      <c r="H273" s="18">
        <v>749.56</v>
      </c>
      <c r="I273" s="18">
        <v>7934.52</v>
      </c>
      <c r="J273" s="18">
        <f t="shared" si="98"/>
        <v>1161.82150442478</v>
      </c>
      <c r="K273" s="18">
        <f>VLOOKUP(D273,'[1]8月'!$B$1:$G$65536,6,FALSE)</f>
        <v>341.5</v>
      </c>
      <c r="L273" s="18">
        <f t="shared" si="99"/>
        <v>9278.58849557522</v>
      </c>
      <c r="M273" s="18">
        <f t="shared" si="100"/>
        <v>133.185</v>
      </c>
      <c r="N273" s="18">
        <f t="shared" si="101"/>
        <v>231.964712389381</v>
      </c>
      <c r="O273" s="18">
        <f t="shared" si="102"/>
        <v>139.178827433628</v>
      </c>
      <c r="P273" s="18">
        <f t="shared" si="103"/>
        <v>185.571769911504</v>
      </c>
      <c r="Q273" s="18"/>
      <c r="R273" s="26">
        <v>8588.69</v>
      </c>
      <c r="S273" s="15"/>
    </row>
    <row r="274" s="1" customFormat="1" ht="13.5" outlineLevel="2" spans="1:19">
      <c r="A274" s="15">
        <v>258</v>
      </c>
      <c r="B274" s="15" t="s">
        <v>602</v>
      </c>
      <c r="C274" s="16" t="s">
        <v>615</v>
      </c>
      <c r="D274" s="15" t="s">
        <v>616</v>
      </c>
      <c r="E274" s="15">
        <v>30</v>
      </c>
      <c r="F274" s="17">
        <v>3010</v>
      </c>
      <c r="G274" s="18">
        <v>1247.04</v>
      </c>
      <c r="H274" s="18">
        <v>700.1</v>
      </c>
      <c r="I274" s="18">
        <v>7223.68</v>
      </c>
      <c r="J274" s="18">
        <f t="shared" si="98"/>
        <v>1055.05008849558</v>
      </c>
      <c r="K274" s="18">
        <f>VLOOKUP(D274,'[1]8月'!$B$1:$G$65536,6,FALSE)</f>
        <v>602</v>
      </c>
      <c r="L274" s="18">
        <f t="shared" si="99"/>
        <v>8717.76991150442</v>
      </c>
      <c r="M274" s="18">
        <f t="shared" si="100"/>
        <v>117.39</v>
      </c>
      <c r="N274" s="18">
        <f t="shared" si="101"/>
        <v>217.944247787611</v>
      </c>
      <c r="O274" s="18">
        <f t="shared" si="102"/>
        <v>130.766548672566</v>
      </c>
      <c r="P274" s="18">
        <f t="shared" si="103"/>
        <v>174.355398230088</v>
      </c>
      <c r="Q274" s="18"/>
      <c r="R274" s="26">
        <v>8077.31</v>
      </c>
      <c r="S274" s="15"/>
    </row>
    <row r="275" s="1" customFormat="1" ht="13.5" outlineLevel="2" spans="1:19">
      <c r="A275" s="15">
        <v>259</v>
      </c>
      <c r="B275" s="15" t="s">
        <v>602</v>
      </c>
      <c r="C275" s="16" t="s">
        <v>617</v>
      </c>
      <c r="D275" s="15" t="s">
        <v>618</v>
      </c>
      <c r="E275" s="15">
        <v>30</v>
      </c>
      <c r="F275" s="17">
        <v>3010</v>
      </c>
      <c r="G275" s="18">
        <v>1247.04</v>
      </c>
      <c r="H275" s="18">
        <v>702.11</v>
      </c>
      <c r="I275" s="18">
        <v>7378.36</v>
      </c>
      <c r="J275" s="18">
        <f t="shared" si="98"/>
        <v>1073.07637168142</v>
      </c>
      <c r="K275" s="18">
        <f>VLOOKUP(D275,'[1]8月'!$B$1:$G$65536,6,FALSE)</f>
        <v>602</v>
      </c>
      <c r="L275" s="18">
        <f t="shared" si="99"/>
        <v>8856.43362831858</v>
      </c>
      <c r="M275" s="18">
        <f t="shared" si="100"/>
        <v>117.39</v>
      </c>
      <c r="N275" s="18">
        <f t="shared" si="101"/>
        <v>221.410840707965</v>
      </c>
      <c r="O275" s="18">
        <f t="shared" si="102"/>
        <v>132.846504424779</v>
      </c>
      <c r="P275" s="18">
        <f t="shared" si="103"/>
        <v>177.128672566372</v>
      </c>
      <c r="Q275" s="18"/>
      <c r="R275" s="26">
        <v>8207.66</v>
      </c>
      <c r="S275" s="15"/>
    </row>
    <row r="276" s="1" customFormat="1" ht="13.5" outlineLevel="2" spans="1:19">
      <c r="A276" s="15">
        <v>260</v>
      </c>
      <c r="B276" s="15" t="s">
        <v>602</v>
      </c>
      <c r="C276" s="16" t="s">
        <v>619</v>
      </c>
      <c r="D276" s="15" t="s">
        <v>620</v>
      </c>
      <c r="E276" s="15">
        <v>30</v>
      </c>
      <c r="F276" s="17">
        <v>3177</v>
      </c>
      <c r="G276" s="18">
        <v>1316.23</v>
      </c>
      <c r="H276" s="18">
        <v>746.23</v>
      </c>
      <c r="I276" s="18">
        <v>7824.7</v>
      </c>
      <c r="J276" s="18">
        <f t="shared" si="98"/>
        <v>1137.46088495575</v>
      </c>
      <c r="K276" s="18">
        <f>VLOOKUP(D276,'[1]8月'!$B$1:$G$65536,6,FALSE)</f>
        <v>635.4</v>
      </c>
      <c r="L276" s="18">
        <f t="shared" si="99"/>
        <v>9385.09911504425</v>
      </c>
      <c r="M276" s="18">
        <f t="shared" si="100"/>
        <v>123.903</v>
      </c>
      <c r="N276" s="18">
        <f t="shared" si="101"/>
        <v>234.627477876106</v>
      </c>
      <c r="O276" s="18">
        <f t="shared" si="102"/>
        <v>140.776486725664</v>
      </c>
      <c r="P276" s="18">
        <f t="shared" si="103"/>
        <v>187.701982300885</v>
      </c>
      <c r="Q276" s="18"/>
      <c r="R276" s="26">
        <v>8698.09</v>
      </c>
      <c r="S276" s="15"/>
    </row>
    <row r="277" s="1" customFormat="1" ht="13.5" outlineLevel="2" spans="1:19">
      <c r="A277" s="15">
        <v>261</v>
      </c>
      <c r="B277" s="15" t="s">
        <v>602</v>
      </c>
      <c r="C277" s="16" t="s">
        <v>621</v>
      </c>
      <c r="D277" s="15" t="s">
        <v>622</v>
      </c>
      <c r="E277" s="15">
        <v>30</v>
      </c>
      <c r="F277" s="17">
        <v>3218</v>
      </c>
      <c r="G277" s="18">
        <v>1333.22</v>
      </c>
      <c r="H277" s="18">
        <v>664.69</v>
      </c>
      <c r="I277" s="18">
        <v>7032.8</v>
      </c>
      <c r="J277" s="18">
        <f t="shared" si="98"/>
        <v>1038.93123893805</v>
      </c>
      <c r="K277" s="18">
        <f>VLOOKUP(D277,'[1]8月'!$B$1:$G$65536,6,FALSE)</f>
        <v>643.6</v>
      </c>
      <c r="L277" s="18">
        <f t="shared" si="99"/>
        <v>8635.37876106195</v>
      </c>
      <c r="M277" s="18">
        <f t="shared" si="100"/>
        <v>125.502</v>
      </c>
      <c r="N277" s="18">
        <f t="shared" si="101"/>
        <v>215.884469026549</v>
      </c>
      <c r="O277" s="18">
        <f t="shared" si="102"/>
        <v>129.530681415929</v>
      </c>
      <c r="P277" s="18">
        <f t="shared" si="103"/>
        <v>172.707575221239</v>
      </c>
      <c r="Q277" s="18"/>
      <c r="R277" s="26">
        <v>7991.75</v>
      </c>
      <c r="S277" s="15"/>
    </row>
    <row r="278" s="1" customFormat="1" ht="13.5" outlineLevel="2" spans="1:19">
      <c r="A278" s="15">
        <v>262</v>
      </c>
      <c r="B278" s="15" t="s">
        <v>602</v>
      </c>
      <c r="C278" s="16" t="s">
        <v>623</v>
      </c>
      <c r="D278" s="15" t="s">
        <v>624</v>
      </c>
      <c r="E278" s="15">
        <v>30</v>
      </c>
      <c r="F278" s="17">
        <v>3469</v>
      </c>
      <c r="G278" s="18">
        <v>1437.21</v>
      </c>
      <c r="H278" s="18">
        <v>531.34</v>
      </c>
      <c r="I278" s="18">
        <v>7314.36</v>
      </c>
      <c r="J278" s="18">
        <f t="shared" si="98"/>
        <v>1067.94539823009</v>
      </c>
      <c r="K278" s="18">
        <f>VLOOKUP(D278,'[1]8月'!$B$1:$G$65536,6,FALSE)</f>
        <v>693.8</v>
      </c>
      <c r="L278" s="18">
        <f t="shared" si="99"/>
        <v>8908.76460176991</v>
      </c>
      <c r="M278" s="18">
        <f t="shared" si="100"/>
        <v>135.291</v>
      </c>
      <c r="N278" s="18">
        <f t="shared" si="101"/>
        <v>222.719115044248</v>
      </c>
      <c r="O278" s="18">
        <f t="shared" si="102"/>
        <v>133.631469026549</v>
      </c>
      <c r="P278" s="18">
        <f t="shared" si="103"/>
        <v>178.175292035398</v>
      </c>
      <c r="Q278" s="18"/>
      <c r="R278" s="26">
        <v>8238.95</v>
      </c>
      <c r="S278" s="15"/>
    </row>
    <row r="279" s="2" customFormat="1" ht="13.5" hidden="1" outlineLevel="1" spans="1:19">
      <c r="A279" s="19"/>
      <c r="B279" s="19" t="s">
        <v>625</v>
      </c>
      <c r="C279" s="20"/>
      <c r="D279" s="19"/>
      <c r="E279" s="19"/>
      <c r="F279" s="21">
        <f t="shared" ref="F279:R279" si="104">SUBTOTAL(9,F268:F278)</f>
        <v>34931</v>
      </c>
      <c r="G279" s="21">
        <f t="shared" si="104"/>
        <v>14471.91</v>
      </c>
      <c r="H279" s="21">
        <f t="shared" si="104"/>
        <v>7383.36</v>
      </c>
      <c r="I279" s="21">
        <f t="shared" si="104"/>
        <v>82371.28</v>
      </c>
      <c r="J279" s="21">
        <f t="shared" si="104"/>
        <v>11990.6650442478</v>
      </c>
      <c r="K279" s="21">
        <f t="shared" si="104"/>
        <v>6018.7</v>
      </c>
      <c r="L279" s="21">
        <f t="shared" si="104"/>
        <v>98254.5849557522</v>
      </c>
      <c r="M279" s="21">
        <f t="shared" si="104"/>
        <v>1362.309</v>
      </c>
      <c r="N279" s="21">
        <f t="shared" si="104"/>
        <v>2456.36462389381</v>
      </c>
      <c r="O279" s="21">
        <f t="shared" si="104"/>
        <v>1473.81877433628</v>
      </c>
      <c r="P279" s="21">
        <f t="shared" si="104"/>
        <v>1965.09169911504</v>
      </c>
      <c r="Q279" s="21">
        <f t="shared" si="104"/>
        <v>0</v>
      </c>
      <c r="R279" s="21">
        <f t="shared" si="104"/>
        <v>90996.99</v>
      </c>
      <c r="S279" s="19"/>
    </row>
    <row r="280" s="1" customFormat="1" ht="13.5" outlineLevel="2" spans="1:19">
      <c r="A280" s="15">
        <v>263</v>
      </c>
      <c r="B280" s="15" t="s">
        <v>626</v>
      </c>
      <c r="C280" s="16" t="s">
        <v>627</v>
      </c>
      <c r="D280" s="15" t="s">
        <v>628</v>
      </c>
      <c r="E280" s="15">
        <v>30</v>
      </c>
      <c r="F280" s="17">
        <v>3213</v>
      </c>
      <c r="G280" s="18">
        <v>1331.15</v>
      </c>
      <c r="H280" s="18">
        <v>704.79</v>
      </c>
      <c r="I280" s="18">
        <v>7371.71</v>
      </c>
      <c r="J280" s="18">
        <f t="shared" ref="J280:J286" si="105">(G280+H280+I280)/1.13*0.13</f>
        <v>1082.29601769912</v>
      </c>
      <c r="K280" s="18">
        <f>VLOOKUP(D280,'[1]8月'!$B$1:$G$65536,6,FALSE)</f>
        <v>642.6</v>
      </c>
      <c r="L280" s="18">
        <f t="shared" ref="L280:L286" si="106">(G280+H280+I280)-J280+(K280)</f>
        <v>8967.95398230089</v>
      </c>
      <c r="M280" s="18">
        <f t="shared" ref="M280:M286" si="107">(F280)*0.039</f>
        <v>125.307</v>
      </c>
      <c r="N280" s="18">
        <f t="shared" ref="N280:N286" si="108">L280*0.025</f>
        <v>224.198849557522</v>
      </c>
      <c r="O280" s="18">
        <f t="shared" ref="O280:O286" si="109">L280*0.015</f>
        <v>134.519309734513</v>
      </c>
      <c r="P280" s="18">
        <f t="shared" ref="P280:P286" si="110">L280*0.02</f>
        <v>179.359079646018</v>
      </c>
      <c r="Q280" s="18"/>
      <c r="R280" s="26">
        <v>8304.57</v>
      </c>
      <c r="S280" s="15"/>
    </row>
    <row r="281" s="1" customFormat="1" ht="13.5" outlineLevel="2" spans="1:19">
      <c r="A281" s="15">
        <v>264</v>
      </c>
      <c r="B281" s="15" t="s">
        <v>626</v>
      </c>
      <c r="C281" s="16" t="s">
        <v>629</v>
      </c>
      <c r="D281" s="15" t="s">
        <v>630</v>
      </c>
      <c r="E281" s="15">
        <v>30</v>
      </c>
      <c r="F281" s="17">
        <v>3209</v>
      </c>
      <c r="G281" s="18">
        <v>1329.49</v>
      </c>
      <c r="H281" s="18">
        <v>700.44</v>
      </c>
      <c r="I281" s="18">
        <v>7114.72</v>
      </c>
      <c r="J281" s="18">
        <f t="shared" si="105"/>
        <v>1052.03938053097</v>
      </c>
      <c r="K281" s="18">
        <f>VLOOKUP(D281,'[1]8月'!$B$1:$G$65536,6,FALSE)</f>
        <v>641.8</v>
      </c>
      <c r="L281" s="18">
        <f t="shared" si="106"/>
        <v>8734.41061946902</v>
      </c>
      <c r="M281" s="18">
        <f t="shared" si="107"/>
        <v>125.151</v>
      </c>
      <c r="N281" s="18">
        <f t="shared" si="108"/>
        <v>218.360265486726</v>
      </c>
      <c r="O281" s="18">
        <f t="shared" si="109"/>
        <v>131.016159292035</v>
      </c>
      <c r="P281" s="18">
        <f t="shared" si="110"/>
        <v>174.688212389381</v>
      </c>
      <c r="Q281" s="18"/>
      <c r="R281" s="26">
        <v>8085.19</v>
      </c>
      <c r="S281" s="15"/>
    </row>
    <row r="282" s="1" customFormat="1" ht="13.5" outlineLevel="2" spans="1:19">
      <c r="A282" s="15">
        <v>265</v>
      </c>
      <c r="B282" s="15" t="s">
        <v>626</v>
      </c>
      <c r="C282" s="16" t="s">
        <v>631</v>
      </c>
      <c r="D282" s="15" t="s">
        <v>632</v>
      </c>
      <c r="E282" s="15">
        <v>30</v>
      </c>
      <c r="F282" s="17">
        <v>3365</v>
      </c>
      <c r="G282" s="18">
        <v>1394.12</v>
      </c>
      <c r="H282" s="18">
        <v>737.54</v>
      </c>
      <c r="I282" s="18">
        <v>7480.97</v>
      </c>
      <c r="J282" s="18">
        <f t="shared" si="105"/>
        <v>1105.87778761062</v>
      </c>
      <c r="K282" s="18">
        <f>VLOOKUP(D282,'[1]8月'!$B$1:$G$65536,6,FALSE)</f>
        <v>673</v>
      </c>
      <c r="L282" s="18">
        <f t="shared" si="106"/>
        <v>9179.75221238938</v>
      </c>
      <c r="M282" s="18">
        <f t="shared" si="107"/>
        <v>131.235</v>
      </c>
      <c r="N282" s="18">
        <f t="shared" si="108"/>
        <v>229.493805309735</v>
      </c>
      <c r="O282" s="18">
        <f t="shared" si="109"/>
        <v>137.696283185841</v>
      </c>
      <c r="P282" s="18">
        <f t="shared" si="110"/>
        <v>183.595044247788</v>
      </c>
      <c r="Q282" s="18"/>
      <c r="R282" s="26">
        <v>8497.73</v>
      </c>
      <c r="S282" s="15"/>
    </row>
    <row r="283" s="1" customFormat="1" ht="13.5" outlineLevel="2" spans="1:19">
      <c r="A283" s="15">
        <v>266</v>
      </c>
      <c r="B283" s="15" t="s">
        <v>626</v>
      </c>
      <c r="C283" s="16" t="s">
        <v>633</v>
      </c>
      <c r="D283" s="15" t="s">
        <v>634</v>
      </c>
      <c r="E283" s="15">
        <v>30</v>
      </c>
      <c r="F283" s="17">
        <v>3022</v>
      </c>
      <c r="G283" s="18">
        <v>1252.01</v>
      </c>
      <c r="H283" s="18">
        <v>679.39</v>
      </c>
      <c r="I283" s="18">
        <v>6887.99</v>
      </c>
      <c r="J283" s="18">
        <f t="shared" si="105"/>
        <v>1014.62008849558</v>
      </c>
      <c r="K283" s="18">
        <f>VLOOKUP(D283,'[1]8月'!$B$1:$G$65536,6,FALSE)</f>
        <v>604.4</v>
      </c>
      <c r="L283" s="18">
        <f t="shared" si="106"/>
        <v>8409.16991150442</v>
      </c>
      <c r="M283" s="18">
        <f t="shared" si="107"/>
        <v>117.858</v>
      </c>
      <c r="N283" s="18">
        <f t="shared" si="108"/>
        <v>210.229247787611</v>
      </c>
      <c r="O283" s="18">
        <f t="shared" si="109"/>
        <v>126.137548672566</v>
      </c>
      <c r="P283" s="18">
        <f t="shared" si="110"/>
        <v>168.183398230088</v>
      </c>
      <c r="Q283" s="18"/>
      <c r="R283" s="26">
        <v>7786.76</v>
      </c>
      <c r="S283" s="15"/>
    </row>
    <row r="284" s="1" customFormat="1" ht="13.5" outlineLevel="2" spans="1:19">
      <c r="A284" s="15">
        <v>267</v>
      </c>
      <c r="B284" s="15" t="s">
        <v>626</v>
      </c>
      <c r="C284" s="16" t="s">
        <v>635</v>
      </c>
      <c r="D284" s="15" t="s">
        <v>636</v>
      </c>
      <c r="E284" s="15">
        <v>30</v>
      </c>
      <c r="F284" s="17">
        <v>3139</v>
      </c>
      <c r="G284" s="18">
        <v>1300.49</v>
      </c>
      <c r="H284" s="18">
        <v>736.87</v>
      </c>
      <c r="I284" s="18">
        <v>7315.31</v>
      </c>
      <c r="J284" s="18">
        <f t="shared" si="105"/>
        <v>1075.97088495575</v>
      </c>
      <c r="K284" s="18">
        <f>VLOOKUP(D284,'[1]8月'!$B$1:$G$65536,6,FALSE)</f>
        <v>627.8</v>
      </c>
      <c r="L284" s="18">
        <f t="shared" si="106"/>
        <v>8904.49911504425</v>
      </c>
      <c r="M284" s="18">
        <f t="shared" si="107"/>
        <v>122.421</v>
      </c>
      <c r="N284" s="18">
        <f t="shared" si="108"/>
        <v>222.612477876106</v>
      </c>
      <c r="O284" s="18">
        <f t="shared" si="109"/>
        <v>133.567486725664</v>
      </c>
      <c r="P284" s="18">
        <f t="shared" si="110"/>
        <v>178.089982300885</v>
      </c>
      <c r="Q284" s="18"/>
      <c r="R284" s="26">
        <v>8247.81</v>
      </c>
      <c r="S284" s="15"/>
    </row>
    <row r="285" s="1" customFormat="1" ht="13.5" outlineLevel="2" spans="1:19">
      <c r="A285" s="15">
        <v>268</v>
      </c>
      <c r="B285" s="15" t="s">
        <v>626</v>
      </c>
      <c r="C285" s="16" t="s">
        <v>637</v>
      </c>
      <c r="D285" s="15" t="s">
        <v>638</v>
      </c>
      <c r="E285" s="15">
        <v>30</v>
      </c>
      <c r="F285" s="17">
        <v>3396</v>
      </c>
      <c r="G285" s="18">
        <v>1406.96</v>
      </c>
      <c r="H285" s="18">
        <v>784.32</v>
      </c>
      <c r="I285" s="18">
        <v>7830.74</v>
      </c>
      <c r="J285" s="18">
        <f t="shared" si="105"/>
        <v>1152.97575221239</v>
      </c>
      <c r="K285" s="18">
        <f>VLOOKUP(D285,'[1]8月'!$B$1:$G$65536,6,FALSE)</f>
        <v>679.2</v>
      </c>
      <c r="L285" s="18">
        <f t="shared" si="106"/>
        <v>9548.24424778761</v>
      </c>
      <c r="M285" s="18">
        <f t="shared" si="107"/>
        <v>132.444</v>
      </c>
      <c r="N285" s="18">
        <f t="shared" si="108"/>
        <v>238.70610619469</v>
      </c>
      <c r="O285" s="18">
        <f t="shared" si="109"/>
        <v>143.223663716814</v>
      </c>
      <c r="P285" s="18">
        <f t="shared" si="110"/>
        <v>190.964884955752</v>
      </c>
      <c r="Q285" s="18"/>
      <c r="R285" s="26">
        <v>8842.91</v>
      </c>
      <c r="S285" s="15"/>
    </row>
    <row r="286" s="1" customFormat="1" ht="13.5" outlineLevel="2" spans="1:19">
      <c r="A286" s="15">
        <v>269</v>
      </c>
      <c r="B286" s="15" t="s">
        <v>626</v>
      </c>
      <c r="C286" s="16" t="s">
        <v>639</v>
      </c>
      <c r="D286" s="15" t="s">
        <v>640</v>
      </c>
      <c r="E286" s="15">
        <v>30</v>
      </c>
      <c r="F286" s="17">
        <v>3377</v>
      </c>
      <c r="G286" s="18">
        <v>1399.09</v>
      </c>
      <c r="H286" s="18">
        <v>636.61</v>
      </c>
      <c r="I286" s="18">
        <v>7177.98</v>
      </c>
      <c r="J286" s="18">
        <f t="shared" si="105"/>
        <v>1059.98088495575</v>
      </c>
      <c r="K286" s="18">
        <f>VLOOKUP(D286,'[1]8月'!$B$1:$G$65536,6,FALSE)</f>
        <v>675.4</v>
      </c>
      <c r="L286" s="18">
        <f t="shared" si="106"/>
        <v>8829.09911504425</v>
      </c>
      <c r="M286" s="18">
        <f t="shared" si="107"/>
        <v>131.703</v>
      </c>
      <c r="N286" s="18">
        <f t="shared" si="108"/>
        <v>220.727477876106</v>
      </c>
      <c r="O286" s="18">
        <f t="shared" si="109"/>
        <v>132.436486725664</v>
      </c>
      <c r="P286" s="18">
        <f t="shared" si="110"/>
        <v>176.581982300885</v>
      </c>
      <c r="Q286" s="18"/>
      <c r="R286" s="26">
        <v>8167.65</v>
      </c>
      <c r="S286" s="15"/>
    </row>
    <row r="287" s="2" customFormat="1" ht="13.5" hidden="1" outlineLevel="1" spans="1:19">
      <c r="A287" s="19"/>
      <c r="B287" s="19" t="s">
        <v>641</v>
      </c>
      <c r="C287" s="20"/>
      <c r="D287" s="19"/>
      <c r="E287" s="19"/>
      <c r="F287" s="21">
        <f t="shared" ref="F287:R287" si="111">SUBTOTAL(9,F280:F286)</f>
        <v>22721</v>
      </c>
      <c r="G287" s="21">
        <f t="shared" si="111"/>
        <v>9413.31</v>
      </c>
      <c r="H287" s="21">
        <f t="shared" si="111"/>
        <v>4979.96</v>
      </c>
      <c r="I287" s="21">
        <f t="shared" si="111"/>
        <v>51179.42</v>
      </c>
      <c r="J287" s="21">
        <f t="shared" si="111"/>
        <v>7543.76079646018</v>
      </c>
      <c r="K287" s="21">
        <f t="shared" si="111"/>
        <v>4544.2</v>
      </c>
      <c r="L287" s="21">
        <f t="shared" si="111"/>
        <v>62573.1292035398</v>
      </c>
      <c r="M287" s="21">
        <f t="shared" si="111"/>
        <v>886.119</v>
      </c>
      <c r="N287" s="21">
        <f t="shared" si="111"/>
        <v>1564.3282300885</v>
      </c>
      <c r="O287" s="21">
        <f t="shared" si="111"/>
        <v>938.596938053097</v>
      </c>
      <c r="P287" s="21">
        <f t="shared" si="111"/>
        <v>1251.4625840708</v>
      </c>
      <c r="Q287" s="21">
        <f t="shared" si="111"/>
        <v>0</v>
      </c>
      <c r="R287" s="21">
        <f t="shared" si="111"/>
        <v>57932.62</v>
      </c>
      <c r="S287" s="19"/>
    </row>
    <row r="288" s="1" customFormat="1" ht="13.5" outlineLevel="2" spans="1:19">
      <c r="A288" s="15">
        <v>270</v>
      </c>
      <c r="B288" s="15" t="s">
        <v>642</v>
      </c>
      <c r="C288" s="16" t="s">
        <v>643</v>
      </c>
      <c r="D288" s="15" t="s">
        <v>644</v>
      </c>
      <c r="E288" s="15">
        <v>30</v>
      </c>
      <c r="F288" s="17">
        <v>3140</v>
      </c>
      <c r="G288" s="18">
        <v>1300.9</v>
      </c>
      <c r="H288" s="18">
        <v>590.83</v>
      </c>
      <c r="I288" s="18">
        <v>7216.97</v>
      </c>
      <c r="J288" s="18">
        <f t="shared" ref="J288:J292" si="112">(G288+H288+I288)/1.13*0.13</f>
        <v>1047.90353982301</v>
      </c>
      <c r="K288" s="18">
        <f>VLOOKUP(D288,'[1]8月'!$B$1:$G$65536,6,FALSE)</f>
        <v>628</v>
      </c>
      <c r="L288" s="18">
        <f t="shared" ref="L288:L292" si="113">(G288+H288+I288)-J288+(K288)</f>
        <v>8688.79646017699</v>
      </c>
      <c r="M288" s="18">
        <f t="shared" ref="M288:M292" si="114">(F288)*0.039</f>
        <v>122.46</v>
      </c>
      <c r="N288" s="18">
        <f t="shared" ref="N288:N292" si="115">L288*0.025</f>
        <v>217.219911504425</v>
      </c>
      <c r="O288" s="18">
        <f t="shared" ref="O288:O292" si="116">L288*0.015</f>
        <v>130.331946902655</v>
      </c>
      <c r="P288" s="18">
        <f t="shared" ref="P288:P292" si="117">L288*0.02</f>
        <v>173.77592920354</v>
      </c>
      <c r="Q288" s="18"/>
      <c r="R288" s="26">
        <v>8045.01</v>
      </c>
      <c r="S288" s="15"/>
    </row>
    <row r="289" s="1" customFormat="1" ht="13.5" outlineLevel="2" spans="1:19">
      <c r="A289" s="15">
        <v>271</v>
      </c>
      <c r="B289" s="15" t="s">
        <v>642</v>
      </c>
      <c r="C289" s="16" t="s">
        <v>645</v>
      </c>
      <c r="D289" s="15" t="s">
        <v>646</v>
      </c>
      <c r="E289" s="15">
        <v>30</v>
      </c>
      <c r="F289" s="17">
        <v>3489</v>
      </c>
      <c r="G289" s="18">
        <v>1445.49</v>
      </c>
      <c r="H289" s="18">
        <v>776.64</v>
      </c>
      <c r="I289" s="18">
        <v>7908</v>
      </c>
      <c r="J289" s="18">
        <f t="shared" si="112"/>
        <v>1165.41318584071</v>
      </c>
      <c r="K289" s="18">
        <f>VLOOKUP(D289,'[1]8月'!$B$1:$G$65536,6,FALSE)</f>
        <v>697.8</v>
      </c>
      <c r="L289" s="18">
        <f t="shared" si="113"/>
        <v>9662.51681415929</v>
      </c>
      <c r="M289" s="18">
        <f t="shared" si="114"/>
        <v>136.071</v>
      </c>
      <c r="N289" s="18">
        <f t="shared" si="115"/>
        <v>241.562920353982</v>
      </c>
      <c r="O289" s="18">
        <f t="shared" si="116"/>
        <v>144.937752212389</v>
      </c>
      <c r="P289" s="18">
        <f t="shared" si="117"/>
        <v>193.250336283186</v>
      </c>
      <c r="Q289" s="18"/>
      <c r="R289" s="26">
        <v>8946.69</v>
      </c>
      <c r="S289" s="15"/>
    </row>
    <row r="290" s="1" customFormat="1" ht="13.5" outlineLevel="2" spans="1:19">
      <c r="A290" s="15">
        <v>272</v>
      </c>
      <c r="B290" s="15" t="s">
        <v>642</v>
      </c>
      <c r="C290" s="16" t="s">
        <v>647</v>
      </c>
      <c r="D290" s="15" t="s">
        <v>648</v>
      </c>
      <c r="E290" s="15">
        <v>30</v>
      </c>
      <c r="F290" s="17">
        <v>3304</v>
      </c>
      <c r="G290" s="18">
        <v>1368.85</v>
      </c>
      <c r="H290" s="18">
        <v>819.75</v>
      </c>
      <c r="I290" s="18">
        <v>7777.19</v>
      </c>
      <c r="J290" s="18">
        <f t="shared" si="112"/>
        <v>1146.50681415929</v>
      </c>
      <c r="K290" s="18">
        <f>VLOOKUP(D290,'[1]8月'!$B$1:$G$65536,6,FALSE)</f>
        <v>660.8</v>
      </c>
      <c r="L290" s="18">
        <f t="shared" si="113"/>
        <v>9480.08318584071</v>
      </c>
      <c r="M290" s="18">
        <f t="shared" si="114"/>
        <v>128.856</v>
      </c>
      <c r="N290" s="18">
        <f t="shared" si="115"/>
        <v>237.002079646018</v>
      </c>
      <c r="O290" s="18">
        <f t="shared" si="116"/>
        <v>142.201247787611</v>
      </c>
      <c r="P290" s="18">
        <f t="shared" si="117"/>
        <v>189.601663716814</v>
      </c>
      <c r="Q290" s="18"/>
      <c r="R290" s="26">
        <v>8782.42</v>
      </c>
      <c r="S290" s="15"/>
    </row>
    <row r="291" s="1" customFormat="1" ht="13.5" outlineLevel="2" spans="1:19">
      <c r="A291" s="15">
        <v>273</v>
      </c>
      <c r="B291" s="15" t="s">
        <v>642</v>
      </c>
      <c r="C291" s="16" t="s">
        <v>649</v>
      </c>
      <c r="D291" s="15" t="s">
        <v>650</v>
      </c>
      <c r="E291" s="15">
        <v>30</v>
      </c>
      <c r="F291" s="17">
        <v>3532</v>
      </c>
      <c r="G291" s="18">
        <v>1463.31</v>
      </c>
      <c r="H291" s="18">
        <v>847.49</v>
      </c>
      <c r="I291" s="18">
        <v>7993.86</v>
      </c>
      <c r="J291" s="18">
        <f t="shared" si="112"/>
        <v>1185.49185840708</v>
      </c>
      <c r="K291" s="18">
        <f>VLOOKUP(D291,'[1]8月'!$B$1:$G$65536,6,FALSE)</f>
        <v>706.4</v>
      </c>
      <c r="L291" s="18">
        <f t="shared" si="113"/>
        <v>9825.56814159292</v>
      </c>
      <c r="M291" s="18">
        <f t="shared" si="114"/>
        <v>137.748</v>
      </c>
      <c r="N291" s="18">
        <f t="shared" si="115"/>
        <v>245.639203539823</v>
      </c>
      <c r="O291" s="18">
        <f t="shared" si="116"/>
        <v>147.383522123894</v>
      </c>
      <c r="P291" s="18">
        <f t="shared" si="117"/>
        <v>196.511362831858</v>
      </c>
      <c r="Q291" s="18"/>
      <c r="R291" s="26">
        <v>9098.29</v>
      </c>
      <c r="S291" s="15"/>
    </row>
    <row r="292" s="1" customFormat="1" ht="13.5" outlineLevel="2" spans="1:19">
      <c r="A292" s="15">
        <v>274</v>
      </c>
      <c r="B292" s="15" t="s">
        <v>642</v>
      </c>
      <c r="C292" s="16" t="s">
        <v>651</v>
      </c>
      <c r="D292" s="15" t="s">
        <v>652</v>
      </c>
      <c r="E292" s="15">
        <v>30</v>
      </c>
      <c r="F292" s="17">
        <v>2932</v>
      </c>
      <c r="G292" s="18">
        <v>1214.73</v>
      </c>
      <c r="H292" s="18">
        <v>689.74</v>
      </c>
      <c r="I292" s="18">
        <v>6767.31</v>
      </c>
      <c r="J292" s="18">
        <f t="shared" si="112"/>
        <v>997.638407079646</v>
      </c>
      <c r="K292" s="18">
        <f>VLOOKUP(D292,'[1]8月'!$B$1:$G$65536,6,FALSE)</f>
        <v>586.4</v>
      </c>
      <c r="L292" s="18">
        <f t="shared" si="113"/>
        <v>8260.54159292035</v>
      </c>
      <c r="M292" s="18">
        <f t="shared" si="114"/>
        <v>114.348</v>
      </c>
      <c r="N292" s="18">
        <f t="shared" si="115"/>
        <v>206.513539823009</v>
      </c>
      <c r="O292" s="18">
        <f t="shared" si="116"/>
        <v>123.908123893805</v>
      </c>
      <c r="P292" s="18">
        <f t="shared" si="117"/>
        <v>165.210831858407</v>
      </c>
      <c r="Q292" s="18"/>
      <c r="R292" s="26">
        <v>7650.56</v>
      </c>
      <c r="S292" s="15"/>
    </row>
    <row r="293" s="2" customFormat="1" ht="13.5" hidden="1" outlineLevel="1" spans="1:19">
      <c r="A293" s="19"/>
      <c r="B293" s="19" t="s">
        <v>653</v>
      </c>
      <c r="C293" s="20"/>
      <c r="D293" s="19"/>
      <c r="E293" s="19"/>
      <c r="F293" s="21">
        <f t="shared" ref="F293:R293" si="118">SUBTOTAL(9,F288:F292)</f>
        <v>16397</v>
      </c>
      <c r="G293" s="21">
        <f t="shared" si="118"/>
        <v>6793.28</v>
      </c>
      <c r="H293" s="21">
        <f t="shared" si="118"/>
        <v>3724.45</v>
      </c>
      <c r="I293" s="21">
        <f t="shared" si="118"/>
        <v>37663.33</v>
      </c>
      <c r="J293" s="21">
        <f t="shared" si="118"/>
        <v>5542.95380530974</v>
      </c>
      <c r="K293" s="21">
        <f t="shared" si="118"/>
        <v>3279.4</v>
      </c>
      <c r="L293" s="21">
        <f t="shared" si="118"/>
        <v>45917.5061946903</v>
      </c>
      <c r="M293" s="21">
        <f t="shared" si="118"/>
        <v>639.483</v>
      </c>
      <c r="N293" s="21">
        <f t="shared" si="118"/>
        <v>1147.93765486726</v>
      </c>
      <c r="O293" s="21">
        <f t="shared" si="118"/>
        <v>688.762592920354</v>
      </c>
      <c r="P293" s="21">
        <f t="shared" si="118"/>
        <v>918.350123893805</v>
      </c>
      <c r="Q293" s="21">
        <f t="shared" si="118"/>
        <v>0</v>
      </c>
      <c r="R293" s="21">
        <f t="shared" si="118"/>
        <v>42522.97</v>
      </c>
      <c r="S293" s="19"/>
    </row>
    <row r="294" s="1" customFormat="1" ht="13.5" outlineLevel="2" spans="1:19">
      <c r="A294" s="15">
        <v>275</v>
      </c>
      <c r="B294" s="15" t="s">
        <v>654</v>
      </c>
      <c r="C294" s="16" t="s">
        <v>655</v>
      </c>
      <c r="D294" s="15" t="s">
        <v>656</v>
      </c>
      <c r="E294" s="15">
        <v>30</v>
      </c>
      <c r="F294" s="17">
        <v>2990</v>
      </c>
      <c r="G294" s="18">
        <v>1238.76</v>
      </c>
      <c r="H294" s="18">
        <v>682.73</v>
      </c>
      <c r="I294" s="18">
        <v>7596.87</v>
      </c>
      <c r="J294" s="18">
        <f t="shared" ref="J294:J302" si="119">(G294+H294+I294)/1.13*0.13</f>
        <v>1095.03256637168</v>
      </c>
      <c r="K294" s="18">
        <f>VLOOKUP(D294,'[1]8月'!$B$1:$G$65536,6,FALSE)</f>
        <v>598</v>
      </c>
      <c r="L294" s="18">
        <f t="shared" ref="L294:L302" si="120">(G294+H294+I294)-J294+(K294)</f>
        <v>9021.32743362832</v>
      </c>
      <c r="M294" s="18">
        <f t="shared" ref="M294:M302" si="121">(F294)*0.039</f>
        <v>116.61</v>
      </c>
      <c r="N294" s="18">
        <f t="shared" ref="N294:N302" si="122">L294*0.025</f>
        <v>225.533185840708</v>
      </c>
      <c r="O294" s="18">
        <f t="shared" ref="O294:O302" si="123">L294*0.015</f>
        <v>135.319911504425</v>
      </c>
      <c r="P294" s="18">
        <f t="shared" ref="P294:P302" si="124">L294*0.02</f>
        <v>180.426548672566</v>
      </c>
      <c r="Q294" s="18"/>
      <c r="R294" s="26">
        <v>8363.44</v>
      </c>
      <c r="S294" s="15"/>
    </row>
    <row r="295" s="1" customFormat="1" ht="13.5" outlineLevel="2" spans="1:19">
      <c r="A295" s="15">
        <v>276</v>
      </c>
      <c r="B295" s="15" t="s">
        <v>654</v>
      </c>
      <c r="C295" s="16" t="s">
        <v>657</v>
      </c>
      <c r="D295" s="15" t="s">
        <v>658</v>
      </c>
      <c r="E295" s="15">
        <v>30</v>
      </c>
      <c r="F295" s="17">
        <v>3362</v>
      </c>
      <c r="G295" s="18">
        <v>1392.88</v>
      </c>
      <c r="H295" s="18">
        <v>823.76</v>
      </c>
      <c r="I295" s="18">
        <v>7800.91</v>
      </c>
      <c r="J295" s="18">
        <f t="shared" si="119"/>
        <v>1152.46150442478</v>
      </c>
      <c r="K295" s="18">
        <f>VLOOKUP(D295,'[1]8月'!$B$1:$G$65536,6,FALSE)</f>
        <v>672.4</v>
      </c>
      <c r="L295" s="18">
        <f t="shared" si="120"/>
        <v>9537.48849557522</v>
      </c>
      <c r="M295" s="18">
        <f t="shared" si="121"/>
        <v>131.118</v>
      </c>
      <c r="N295" s="18">
        <f t="shared" si="122"/>
        <v>238.437212389381</v>
      </c>
      <c r="O295" s="18">
        <f t="shared" si="123"/>
        <v>143.062327433628</v>
      </c>
      <c r="P295" s="18">
        <f t="shared" si="124"/>
        <v>190.749769911504</v>
      </c>
      <c r="Q295" s="18"/>
      <c r="R295" s="26">
        <v>8834.12</v>
      </c>
      <c r="S295" s="15"/>
    </row>
    <row r="296" s="1" customFormat="1" ht="13.5" outlineLevel="2" spans="1:19">
      <c r="A296" s="15">
        <v>277</v>
      </c>
      <c r="B296" s="15" t="s">
        <v>654</v>
      </c>
      <c r="C296" s="16" t="s">
        <v>659</v>
      </c>
      <c r="D296" s="15" t="s">
        <v>660</v>
      </c>
      <c r="E296" s="15">
        <v>30</v>
      </c>
      <c r="F296" s="17">
        <v>3116</v>
      </c>
      <c r="G296" s="18">
        <v>1290.96</v>
      </c>
      <c r="H296" s="18">
        <v>760.26</v>
      </c>
      <c r="I296" s="18">
        <v>7333.79</v>
      </c>
      <c r="J296" s="18">
        <f t="shared" si="119"/>
        <v>1079.6914159292</v>
      </c>
      <c r="K296" s="18">
        <f>VLOOKUP(D296,'[1]8月'!$B$1:$G$65536,6,FALSE)</f>
        <v>623.2</v>
      </c>
      <c r="L296" s="18">
        <f t="shared" si="120"/>
        <v>8928.5185840708</v>
      </c>
      <c r="M296" s="18">
        <f t="shared" si="121"/>
        <v>121.524</v>
      </c>
      <c r="N296" s="18">
        <f t="shared" si="122"/>
        <v>223.21296460177</v>
      </c>
      <c r="O296" s="18">
        <f t="shared" si="123"/>
        <v>133.927778761062</v>
      </c>
      <c r="P296" s="18">
        <f t="shared" si="124"/>
        <v>178.570371681416</v>
      </c>
      <c r="Q296" s="18"/>
      <c r="R296" s="26">
        <v>8271.28</v>
      </c>
      <c r="S296" s="15"/>
    </row>
    <row r="297" s="1" customFormat="1" ht="13.5" outlineLevel="2" spans="1:19">
      <c r="A297" s="15">
        <v>278</v>
      </c>
      <c r="B297" s="15" t="s">
        <v>654</v>
      </c>
      <c r="C297" s="16" t="s">
        <v>661</v>
      </c>
      <c r="D297" s="15" t="s">
        <v>662</v>
      </c>
      <c r="E297" s="15">
        <v>30</v>
      </c>
      <c r="F297" s="17">
        <v>2045</v>
      </c>
      <c r="G297" s="18">
        <v>847.24</v>
      </c>
      <c r="H297" s="18">
        <v>516.65</v>
      </c>
      <c r="I297" s="18">
        <v>4996.1</v>
      </c>
      <c r="J297" s="18">
        <f t="shared" si="119"/>
        <v>731.680265486726</v>
      </c>
      <c r="K297" s="18">
        <f>VLOOKUP(D297,'[1]8月'!$B$1:$G$65536,6,FALSE)</f>
        <v>409</v>
      </c>
      <c r="L297" s="18">
        <f t="shared" si="120"/>
        <v>6037.30973451327</v>
      </c>
      <c r="M297" s="18">
        <f t="shared" si="121"/>
        <v>79.755</v>
      </c>
      <c r="N297" s="18">
        <f t="shared" si="122"/>
        <v>150.932743362832</v>
      </c>
      <c r="O297" s="18">
        <f t="shared" si="123"/>
        <v>90.5596460176991</v>
      </c>
      <c r="P297" s="18">
        <f t="shared" si="124"/>
        <v>120.746194690265</v>
      </c>
      <c r="Q297" s="18"/>
      <c r="R297" s="26">
        <v>5595.32</v>
      </c>
      <c r="S297" s="15"/>
    </row>
    <row r="298" s="1" customFormat="1" ht="13.5" outlineLevel="2" spans="1:19">
      <c r="A298" s="15">
        <v>279</v>
      </c>
      <c r="B298" s="15" t="s">
        <v>654</v>
      </c>
      <c r="C298" s="16" t="s">
        <v>663</v>
      </c>
      <c r="D298" s="15" t="s">
        <v>664</v>
      </c>
      <c r="E298" s="15">
        <v>30</v>
      </c>
      <c r="F298" s="17">
        <v>3140</v>
      </c>
      <c r="G298" s="18">
        <v>1300.9</v>
      </c>
      <c r="H298" s="18">
        <v>648.64</v>
      </c>
      <c r="I298" s="18">
        <v>7092.96</v>
      </c>
      <c r="J298" s="18">
        <f t="shared" si="119"/>
        <v>1040.28761061947</v>
      </c>
      <c r="K298" s="18">
        <f>VLOOKUP(D298,'[1]8月'!$B$1:$G$65536,6,FALSE)</f>
        <v>628</v>
      </c>
      <c r="L298" s="18">
        <f t="shared" si="120"/>
        <v>8630.21238938053</v>
      </c>
      <c r="M298" s="18">
        <f t="shared" si="121"/>
        <v>122.46</v>
      </c>
      <c r="N298" s="18">
        <f t="shared" si="122"/>
        <v>215.755309734513</v>
      </c>
      <c r="O298" s="18">
        <f t="shared" si="123"/>
        <v>129.453185840708</v>
      </c>
      <c r="P298" s="18">
        <f t="shared" si="124"/>
        <v>172.604247787611</v>
      </c>
      <c r="Q298" s="18"/>
      <c r="R298" s="26">
        <v>7989.94</v>
      </c>
      <c r="S298" s="15"/>
    </row>
    <row r="299" s="1" customFormat="1" ht="13.5" outlineLevel="2" spans="1:19">
      <c r="A299" s="15">
        <v>280</v>
      </c>
      <c r="B299" s="15" t="s">
        <v>654</v>
      </c>
      <c r="C299" s="16" t="s">
        <v>665</v>
      </c>
      <c r="D299" s="15" t="s">
        <v>666</v>
      </c>
      <c r="E299" s="15">
        <v>15</v>
      </c>
      <c r="F299" s="17">
        <v>1571</v>
      </c>
      <c r="G299" s="18">
        <v>650.87</v>
      </c>
      <c r="H299" s="18">
        <v>373.28</v>
      </c>
      <c r="I299" s="18">
        <v>3790.28</v>
      </c>
      <c r="J299" s="18">
        <f t="shared" si="119"/>
        <v>553.872477876106</v>
      </c>
      <c r="K299" s="18">
        <f>VLOOKUP(D299,'[1]8月'!$B$1:$G$65536,6,FALSE)</f>
        <v>314.2</v>
      </c>
      <c r="L299" s="18">
        <f t="shared" si="120"/>
        <v>4574.75752212389</v>
      </c>
      <c r="M299" s="18">
        <f t="shared" si="121"/>
        <v>61.269</v>
      </c>
      <c r="N299" s="18">
        <f t="shared" si="122"/>
        <v>114.368938053097</v>
      </c>
      <c r="O299" s="18">
        <f t="shared" si="123"/>
        <v>68.6213628318584</v>
      </c>
      <c r="P299" s="18">
        <f t="shared" si="124"/>
        <v>91.4951504424779</v>
      </c>
      <c r="Q299" s="18"/>
      <c r="R299" s="26">
        <v>4239</v>
      </c>
      <c r="S299" s="15"/>
    </row>
    <row r="300" s="1" customFormat="1" ht="13.5" outlineLevel="2" spans="1:19">
      <c r="A300" s="15">
        <v>281</v>
      </c>
      <c r="B300" s="15" t="s">
        <v>654</v>
      </c>
      <c r="C300" s="16" t="s">
        <v>665</v>
      </c>
      <c r="D300" s="15" t="s">
        <v>667</v>
      </c>
      <c r="E300" s="15">
        <v>15</v>
      </c>
      <c r="F300" s="17">
        <v>1631</v>
      </c>
      <c r="G300" s="18">
        <v>675.72</v>
      </c>
      <c r="H300" s="18">
        <v>382.64</v>
      </c>
      <c r="I300" s="18">
        <v>3870.88</v>
      </c>
      <c r="J300" s="18">
        <f t="shared" si="119"/>
        <v>567.080707964602</v>
      </c>
      <c r="K300" s="18"/>
      <c r="L300" s="18">
        <f t="shared" si="120"/>
        <v>4362.1592920354</v>
      </c>
      <c r="M300" s="18">
        <f t="shared" si="121"/>
        <v>63.609</v>
      </c>
      <c r="N300" s="18">
        <f t="shared" si="122"/>
        <v>109.053982300885</v>
      </c>
      <c r="O300" s="18">
        <f t="shared" si="123"/>
        <v>65.432389380531</v>
      </c>
      <c r="P300" s="18">
        <f t="shared" si="124"/>
        <v>87.243185840708</v>
      </c>
      <c r="Q300" s="18"/>
      <c r="R300" s="26">
        <v>4036.82</v>
      </c>
      <c r="S300" s="15"/>
    </row>
    <row r="301" s="1" customFormat="1" ht="13.5" outlineLevel="2" spans="1:19">
      <c r="A301" s="15">
        <v>282</v>
      </c>
      <c r="B301" s="15" t="s">
        <v>654</v>
      </c>
      <c r="C301" s="16" t="s">
        <v>668</v>
      </c>
      <c r="D301" s="15" t="s">
        <v>669</v>
      </c>
      <c r="E301" s="15">
        <v>30</v>
      </c>
      <c r="F301" s="17">
        <v>3313</v>
      </c>
      <c r="G301" s="18">
        <v>1372.58</v>
      </c>
      <c r="H301" s="18">
        <v>812.39</v>
      </c>
      <c r="I301" s="18">
        <v>7902.8</v>
      </c>
      <c r="J301" s="18">
        <f t="shared" si="119"/>
        <v>1160.53991150442</v>
      </c>
      <c r="K301" s="18">
        <f>VLOOKUP(D301,'[1]8月'!$B$1:$G$65536,6,FALSE)</f>
        <v>662.6</v>
      </c>
      <c r="L301" s="18">
        <f t="shared" si="120"/>
        <v>9589.83008849558</v>
      </c>
      <c r="M301" s="18">
        <f t="shared" si="121"/>
        <v>129.207</v>
      </c>
      <c r="N301" s="18">
        <f t="shared" si="122"/>
        <v>239.745752212389</v>
      </c>
      <c r="O301" s="18">
        <f t="shared" si="123"/>
        <v>143.847451327434</v>
      </c>
      <c r="P301" s="18">
        <f t="shared" si="124"/>
        <v>191.796601769912</v>
      </c>
      <c r="Q301" s="18"/>
      <c r="R301" s="26">
        <v>8885.23</v>
      </c>
      <c r="S301" s="15"/>
    </row>
    <row r="302" s="1" customFormat="1" ht="13.5" outlineLevel="2" spans="1:19">
      <c r="A302" s="15">
        <v>283</v>
      </c>
      <c r="B302" s="15" t="s">
        <v>654</v>
      </c>
      <c r="C302" s="16" t="s">
        <v>670</v>
      </c>
      <c r="D302" s="15" t="s">
        <v>671</v>
      </c>
      <c r="E302" s="15">
        <v>30</v>
      </c>
      <c r="F302" s="17">
        <v>3378</v>
      </c>
      <c r="G302" s="18">
        <v>1399.51</v>
      </c>
      <c r="H302" s="18">
        <v>767.28</v>
      </c>
      <c r="I302" s="18">
        <v>8016.92</v>
      </c>
      <c r="J302" s="18">
        <f t="shared" si="119"/>
        <v>1171.57725663717</v>
      </c>
      <c r="K302" s="18">
        <f>VLOOKUP(D302,'[1]8月'!$B$1:$G$65536,6,FALSE)</f>
        <v>675.6</v>
      </c>
      <c r="L302" s="18">
        <f t="shared" si="120"/>
        <v>9687.73274336283</v>
      </c>
      <c r="M302" s="18">
        <f t="shared" si="121"/>
        <v>131.742</v>
      </c>
      <c r="N302" s="18">
        <f t="shared" si="122"/>
        <v>242.193318584071</v>
      </c>
      <c r="O302" s="18">
        <f t="shared" si="123"/>
        <v>145.315991150442</v>
      </c>
      <c r="P302" s="18">
        <f t="shared" si="124"/>
        <v>193.754654867257</v>
      </c>
      <c r="Q302" s="18"/>
      <c r="R302" s="26">
        <v>8974.73</v>
      </c>
      <c r="S302" s="15"/>
    </row>
    <row r="303" s="2" customFormat="1" ht="13.5" hidden="1" outlineLevel="1" spans="1:19">
      <c r="A303" s="19"/>
      <c r="B303" s="19" t="s">
        <v>672</v>
      </c>
      <c r="C303" s="20"/>
      <c r="D303" s="19"/>
      <c r="E303" s="19"/>
      <c r="F303" s="21">
        <f t="shared" ref="F303:R303" si="125">SUBTOTAL(9,F294:F302)</f>
        <v>24546</v>
      </c>
      <c r="G303" s="21">
        <f t="shared" si="125"/>
        <v>10169.42</v>
      </c>
      <c r="H303" s="21">
        <f t="shared" si="125"/>
        <v>5767.63</v>
      </c>
      <c r="I303" s="21">
        <f t="shared" si="125"/>
        <v>58401.51</v>
      </c>
      <c r="J303" s="21">
        <f t="shared" si="125"/>
        <v>8552.22371681415</v>
      </c>
      <c r="K303" s="21">
        <f t="shared" si="125"/>
        <v>4583</v>
      </c>
      <c r="L303" s="21">
        <f t="shared" si="125"/>
        <v>70369.3362831858</v>
      </c>
      <c r="M303" s="21">
        <f t="shared" si="125"/>
        <v>957.294</v>
      </c>
      <c r="N303" s="21">
        <f t="shared" si="125"/>
        <v>1759.23340707965</v>
      </c>
      <c r="O303" s="21">
        <f t="shared" si="125"/>
        <v>1055.54004424779</v>
      </c>
      <c r="P303" s="21">
        <f t="shared" si="125"/>
        <v>1407.38672566372</v>
      </c>
      <c r="Q303" s="21">
        <f t="shared" si="125"/>
        <v>0</v>
      </c>
      <c r="R303" s="21">
        <f t="shared" si="125"/>
        <v>65189.88</v>
      </c>
      <c r="S303" s="19"/>
    </row>
    <row r="304" s="1" customFormat="1" ht="13.5" outlineLevel="2" spans="1:19">
      <c r="A304" s="15">
        <v>284</v>
      </c>
      <c r="B304" s="15" t="s">
        <v>673</v>
      </c>
      <c r="C304" s="16" t="s">
        <v>674</v>
      </c>
      <c r="D304" s="15" t="s">
        <v>675</v>
      </c>
      <c r="E304" s="15">
        <v>30</v>
      </c>
      <c r="F304" s="17">
        <v>3487</v>
      </c>
      <c r="G304" s="18">
        <v>1444.66</v>
      </c>
      <c r="H304" s="18">
        <v>820.41</v>
      </c>
      <c r="I304" s="18">
        <v>7959.26</v>
      </c>
      <c r="J304" s="18">
        <f t="shared" ref="J304:J322" si="126">(G304+H304+I304)/1.13*0.13</f>
        <v>1176.2503539823</v>
      </c>
      <c r="K304" s="18">
        <f>VLOOKUP(D304,'[1]8月'!$B$1:$G$65536,6,FALSE)</f>
        <v>697.4</v>
      </c>
      <c r="L304" s="18">
        <f t="shared" ref="L304:L322" si="127">(G304+H304+I304)-J304+(K304)</f>
        <v>9745.4796460177</v>
      </c>
      <c r="M304" s="18">
        <f t="shared" ref="M304:M322" si="128">(F304)*0.039</f>
        <v>135.993</v>
      </c>
      <c r="N304" s="18">
        <f t="shared" ref="N304:N322" si="129">L304*0.025</f>
        <v>243.636991150442</v>
      </c>
      <c r="O304" s="18">
        <f t="shared" ref="O304:O322" si="130">L304*0.015</f>
        <v>146.182194690265</v>
      </c>
      <c r="P304" s="18">
        <f t="shared" ref="P304:P322" si="131">L304*0.02</f>
        <v>194.909592920354</v>
      </c>
      <c r="Q304" s="18"/>
      <c r="R304" s="26">
        <v>9024.76</v>
      </c>
      <c r="S304" s="15"/>
    </row>
    <row r="305" s="1" customFormat="1" ht="13.5" outlineLevel="2" spans="1:19">
      <c r="A305" s="15">
        <v>285</v>
      </c>
      <c r="B305" s="15" t="s">
        <v>673</v>
      </c>
      <c r="C305" s="16" t="s">
        <v>676</v>
      </c>
      <c r="D305" s="15" t="s">
        <v>677</v>
      </c>
      <c r="E305" s="15">
        <v>30</v>
      </c>
      <c r="F305" s="17">
        <v>3273</v>
      </c>
      <c r="G305" s="18">
        <v>1356</v>
      </c>
      <c r="H305" s="18">
        <v>768.95</v>
      </c>
      <c r="I305" s="18">
        <v>7372.61</v>
      </c>
      <c r="J305" s="18">
        <f t="shared" si="126"/>
        <v>1092.6396460177</v>
      </c>
      <c r="K305" s="18">
        <f>VLOOKUP(D305,'[1]8月'!$B$1:$G$65536,6,FALSE)</f>
        <v>654.6</v>
      </c>
      <c r="L305" s="18">
        <f t="shared" si="127"/>
        <v>9059.5203539823</v>
      </c>
      <c r="M305" s="18">
        <f t="shared" si="128"/>
        <v>127.647</v>
      </c>
      <c r="N305" s="18">
        <f t="shared" si="129"/>
        <v>226.488008849558</v>
      </c>
      <c r="O305" s="18">
        <f t="shared" si="130"/>
        <v>135.892805309735</v>
      </c>
      <c r="P305" s="18">
        <f t="shared" si="131"/>
        <v>181.190407079646</v>
      </c>
      <c r="Q305" s="18"/>
      <c r="R305" s="26">
        <v>8388.3</v>
      </c>
      <c r="S305" s="15"/>
    </row>
    <row r="306" s="1" customFormat="1" ht="13.5" outlineLevel="2" spans="1:19">
      <c r="A306" s="15">
        <v>286</v>
      </c>
      <c r="B306" s="15" t="s">
        <v>673</v>
      </c>
      <c r="C306" s="16" t="s">
        <v>678</v>
      </c>
      <c r="D306" s="15" t="s">
        <v>679</v>
      </c>
      <c r="E306" s="15">
        <v>30</v>
      </c>
      <c r="F306" s="17">
        <v>3193</v>
      </c>
      <c r="G306" s="18">
        <v>1322.86</v>
      </c>
      <c r="H306" s="18">
        <v>727.84</v>
      </c>
      <c r="I306" s="18">
        <v>7300.58</v>
      </c>
      <c r="J306" s="18">
        <f t="shared" si="126"/>
        <v>1075.81097345133</v>
      </c>
      <c r="K306" s="18">
        <f>VLOOKUP(D306,'[1]8月'!$B$1:$G$65536,6,FALSE)</f>
        <v>638.6</v>
      </c>
      <c r="L306" s="18">
        <f t="shared" si="127"/>
        <v>8914.06902654867</v>
      </c>
      <c r="M306" s="18">
        <f t="shared" si="128"/>
        <v>124.527</v>
      </c>
      <c r="N306" s="18">
        <f t="shared" si="129"/>
        <v>222.851725663717</v>
      </c>
      <c r="O306" s="18">
        <f t="shared" si="130"/>
        <v>133.71103539823</v>
      </c>
      <c r="P306" s="18">
        <f t="shared" si="131"/>
        <v>178.281380530973</v>
      </c>
      <c r="Q306" s="18"/>
      <c r="R306" s="26">
        <v>8254.7</v>
      </c>
      <c r="S306" s="15"/>
    </row>
    <row r="307" s="1" customFormat="1" ht="13.5" outlineLevel="2" spans="1:19">
      <c r="A307" s="15">
        <v>287</v>
      </c>
      <c r="B307" s="15" t="s">
        <v>673</v>
      </c>
      <c r="C307" s="16" t="s">
        <v>680</v>
      </c>
      <c r="D307" s="15" t="s">
        <v>681</v>
      </c>
      <c r="E307" s="15">
        <v>30</v>
      </c>
      <c r="F307" s="17">
        <v>3390</v>
      </c>
      <c r="G307" s="18">
        <v>1404.48</v>
      </c>
      <c r="H307" s="18">
        <v>564.76</v>
      </c>
      <c r="I307" s="18">
        <v>6717.49</v>
      </c>
      <c r="J307" s="18">
        <f t="shared" si="126"/>
        <v>999.358318584071</v>
      </c>
      <c r="K307" s="18">
        <f>VLOOKUP(D307,'[1]8月'!$B$1:$G$65536,6,FALSE)</f>
        <v>678</v>
      </c>
      <c r="L307" s="18">
        <f t="shared" si="127"/>
        <v>8365.37168141593</v>
      </c>
      <c r="M307" s="18">
        <f t="shared" si="128"/>
        <v>132.21</v>
      </c>
      <c r="N307" s="18">
        <f t="shared" si="129"/>
        <v>209.134292035398</v>
      </c>
      <c r="O307" s="18">
        <f t="shared" si="130"/>
        <v>125.480575221239</v>
      </c>
      <c r="P307" s="18">
        <f t="shared" si="131"/>
        <v>167.307433628319</v>
      </c>
      <c r="Q307" s="18"/>
      <c r="R307" s="26">
        <v>7731.24</v>
      </c>
      <c r="S307" s="15"/>
    </row>
    <row r="308" s="1" customFormat="1" ht="13.5" outlineLevel="2" spans="1:19">
      <c r="A308" s="15">
        <v>288</v>
      </c>
      <c r="B308" s="15" t="s">
        <v>673</v>
      </c>
      <c r="C308" s="16" t="s">
        <v>682</v>
      </c>
      <c r="D308" s="15" t="s">
        <v>683</v>
      </c>
      <c r="E308" s="15">
        <v>30</v>
      </c>
      <c r="F308" s="17">
        <v>3416</v>
      </c>
      <c r="G308" s="18">
        <v>1415.25</v>
      </c>
      <c r="H308" s="18">
        <v>748.23</v>
      </c>
      <c r="I308" s="18">
        <v>7700.49</v>
      </c>
      <c r="J308" s="18">
        <f t="shared" si="126"/>
        <v>1134.79300884956</v>
      </c>
      <c r="K308" s="18">
        <f>VLOOKUP(D308,'[1]8月'!$B$1:$G$65536,6,FALSE)</f>
        <v>683.2</v>
      </c>
      <c r="L308" s="18">
        <f t="shared" si="127"/>
        <v>9412.37699115044</v>
      </c>
      <c r="M308" s="18">
        <f t="shared" si="128"/>
        <v>133.224</v>
      </c>
      <c r="N308" s="18">
        <f t="shared" si="129"/>
        <v>235.309424778761</v>
      </c>
      <c r="O308" s="18">
        <f t="shared" si="130"/>
        <v>141.185654867257</v>
      </c>
      <c r="P308" s="18">
        <f t="shared" si="131"/>
        <v>188.247539823009</v>
      </c>
      <c r="Q308" s="18"/>
      <c r="R308" s="26">
        <v>8714.41</v>
      </c>
      <c r="S308" s="15"/>
    </row>
    <row r="309" s="1" customFormat="1" ht="13.5" outlineLevel="2" spans="1:19">
      <c r="A309" s="15">
        <v>289</v>
      </c>
      <c r="B309" s="15" t="s">
        <v>673</v>
      </c>
      <c r="C309" s="16" t="s">
        <v>684</v>
      </c>
      <c r="D309" s="15" t="s">
        <v>685</v>
      </c>
      <c r="E309" s="15">
        <v>30</v>
      </c>
      <c r="F309" s="17">
        <v>2998</v>
      </c>
      <c r="G309" s="18">
        <v>1242.07</v>
      </c>
      <c r="H309" s="18">
        <v>750.23</v>
      </c>
      <c r="I309" s="18">
        <v>7177.49</v>
      </c>
      <c r="J309" s="18">
        <f t="shared" si="126"/>
        <v>1054.93159292035</v>
      </c>
      <c r="K309" s="18">
        <f>VLOOKUP(D309,'[1]8月'!$B$1:$G$65536,6,FALSE)</f>
        <v>599.6</v>
      </c>
      <c r="L309" s="18">
        <f t="shared" si="127"/>
        <v>8714.45840707964</v>
      </c>
      <c r="M309" s="18">
        <f t="shared" si="128"/>
        <v>116.922</v>
      </c>
      <c r="N309" s="18">
        <f t="shared" si="129"/>
        <v>217.861460176991</v>
      </c>
      <c r="O309" s="18">
        <f t="shared" si="130"/>
        <v>130.716876106195</v>
      </c>
      <c r="P309" s="18">
        <f t="shared" si="131"/>
        <v>174.289168141593</v>
      </c>
      <c r="Q309" s="18"/>
      <c r="R309" s="26">
        <v>8074.67</v>
      </c>
      <c r="S309" s="15"/>
    </row>
    <row r="310" s="1" customFormat="1" ht="13.5" outlineLevel="2" spans="1:19">
      <c r="A310" s="15">
        <v>290</v>
      </c>
      <c r="B310" s="15" t="s">
        <v>673</v>
      </c>
      <c r="C310" s="16" t="s">
        <v>686</v>
      </c>
      <c r="D310" s="15" t="s">
        <v>687</v>
      </c>
      <c r="E310" s="15">
        <v>30</v>
      </c>
      <c r="F310" s="17">
        <v>2977</v>
      </c>
      <c r="G310" s="18">
        <v>1233.37</v>
      </c>
      <c r="H310" s="18">
        <v>644.97</v>
      </c>
      <c r="I310" s="18">
        <v>7470.57</v>
      </c>
      <c r="J310" s="18">
        <f t="shared" si="126"/>
        <v>1075.53831858407</v>
      </c>
      <c r="K310" s="18">
        <f>VLOOKUP(D310,'[1]8月'!$B$1:$G$65536,6,FALSE)</f>
        <v>595.4</v>
      </c>
      <c r="L310" s="18">
        <f t="shared" si="127"/>
        <v>8868.77168141593</v>
      </c>
      <c r="M310" s="18">
        <f t="shared" si="128"/>
        <v>116.103</v>
      </c>
      <c r="N310" s="18">
        <f t="shared" si="129"/>
        <v>221.719292035398</v>
      </c>
      <c r="O310" s="18">
        <f t="shared" si="130"/>
        <v>133.031575221239</v>
      </c>
      <c r="P310" s="18">
        <f t="shared" si="131"/>
        <v>177.375433628319</v>
      </c>
      <c r="Q310" s="18"/>
      <c r="R310" s="26">
        <v>8220.54</v>
      </c>
      <c r="S310" s="15"/>
    </row>
    <row r="311" s="1" customFormat="1" ht="13.5" outlineLevel="2" spans="1:19">
      <c r="A311" s="15">
        <v>291</v>
      </c>
      <c r="B311" s="15" t="s">
        <v>673</v>
      </c>
      <c r="C311" s="16" t="s">
        <v>688</v>
      </c>
      <c r="D311" s="15" t="s">
        <v>689</v>
      </c>
      <c r="E311" s="15">
        <v>30</v>
      </c>
      <c r="F311" s="17">
        <v>3255</v>
      </c>
      <c r="G311" s="18">
        <v>1348.55</v>
      </c>
      <c r="H311" s="18">
        <v>716.48</v>
      </c>
      <c r="I311" s="18">
        <v>7436.38</v>
      </c>
      <c r="J311" s="18">
        <f t="shared" si="126"/>
        <v>1093.08256637168</v>
      </c>
      <c r="K311" s="18">
        <f>VLOOKUP(D311,'[1]8月'!$B$1:$G$65536,6,FALSE)</f>
        <v>651</v>
      </c>
      <c r="L311" s="18">
        <f t="shared" si="127"/>
        <v>9059.32743362832</v>
      </c>
      <c r="M311" s="18">
        <f t="shared" si="128"/>
        <v>126.945</v>
      </c>
      <c r="N311" s="18">
        <f t="shared" si="129"/>
        <v>226.483185840708</v>
      </c>
      <c r="O311" s="18">
        <f t="shared" si="130"/>
        <v>135.889911504425</v>
      </c>
      <c r="P311" s="18">
        <f t="shared" si="131"/>
        <v>181.186548672566</v>
      </c>
      <c r="Q311" s="18"/>
      <c r="R311" s="26">
        <v>8388.82</v>
      </c>
      <c r="S311" s="15"/>
    </row>
    <row r="312" s="1" customFormat="1" ht="13.5" outlineLevel="2" spans="1:19">
      <c r="A312" s="15">
        <v>292</v>
      </c>
      <c r="B312" s="15" t="s">
        <v>673</v>
      </c>
      <c r="C312" s="16" t="s">
        <v>690</v>
      </c>
      <c r="D312" s="15" t="s">
        <v>691</v>
      </c>
      <c r="E312" s="15">
        <v>30</v>
      </c>
      <c r="F312" s="17">
        <v>3172</v>
      </c>
      <c r="G312" s="18">
        <v>1314.16</v>
      </c>
      <c r="H312" s="18">
        <v>736.52</v>
      </c>
      <c r="I312" s="18">
        <v>7355.82</v>
      </c>
      <c r="J312" s="18">
        <f t="shared" si="126"/>
        <v>1082.16371681416</v>
      </c>
      <c r="K312" s="18">
        <f>VLOOKUP(D312,'[1]8月'!$B$1:$G$65536,6,FALSE)</f>
        <v>634.4</v>
      </c>
      <c r="L312" s="18">
        <f t="shared" si="127"/>
        <v>8958.73628318584</v>
      </c>
      <c r="M312" s="18">
        <f t="shared" si="128"/>
        <v>123.708</v>
      </c>
      <c r="N312" s="18">
        <f t="shared" si="129"/>
        <v>223.968407079646</v>
      </c>
      <c r="O312" s="18">
        <f t="shared" si="130"/>
        <v>134.381044247788</v>
      </c>
      <c r="P312" s="18">
        <f t="shared" si="131"/>
        <v>179.174725663717</v>
      </c>
      <c r="Q312" s="18"/>
      <c r="R312" s="26">
        <v>8297.5</v>
      </c>
      <c r="S312" s="15"/>
    </row>
    <row r="313" s="1" customFormat="1" ht="13.5" outlineLevel="2" spans="1:19">
      <c r="A313" s="15">
        <v>293</v>
      </c>
      <c r="B313" s="15" t="s">
        <v>673</v>
      </c>
      <c r="C313" s="16" t="s">
        <v>692</v>
      </c>
      <c r="D313" s="15" t="s">
        <v>693</v>
      </c>
      <c r="E313" s="15">
        <v>30</v>
      </c>
      <c r="F313" s="17">
        <v>2883</v>
      </c>
      <c r="G313" s="18">
        <v>1194.43</v>
      </c>
      <c r="H313" s="18">
        <v>666.69</v>
      </c>
      <c r="I313" s="18">
        <v>7028.52</v>
      </c>
      <c r="J313" s="18">
        <f t="shared" si="126"/>
        <v>1022.70194690266</v>
      </c>
      <c r="K313" s="18">
        <f>VLOOKUP(D313,'[1]8月'!$B$1:$G$65536,6,FALSE)</f>
        <v>576.6</v>
      </c>
      <c r="L313" s="18">
        <f t="shared" si="127"/>
        <v>8443.53805309735</v>
      </c>
      <c r="M313" s="18">
        <f t="shared" si="128"/>
        <v>112.437</v>
      </c>
      <c r="N313" s="18">
        <f t="shared" si="129"/>
        <v>211.088451327434</v>
      </c>
      <c r="O313" s="18">
        <f t="shared" si="130"/>
        <v>126.65307079646</v>
      </c>
      <c r="P313" s="18">
        <f t="shared" si="131"/>
        <v>168.870761061947</v>
      </c>
      <c r="Q313" s="18"/>
      <c r="R313" s="26">
        <v>7824.49</v>
      </c>
      <c r="S313" s="15"/>
    </row>
    <row r="314" s="1" customFormat="1" ht="13.5" outlineLevel="2" spans="1:19">
      <c r="A314" s="15">
        <v>294</v>
      </c>
      <c r="B314" s="15" t="s">
        <v>673</v>
      </c>
      <c r="C314" s="16" t="s">
        <v>694</v>
      </c>
      <c r="D314" s="15" t="s">
        <v>695</v>
      </c>
      <c r="E314" s="15">
        <v>30</v>
      </c>
      <c r="F314" s="17">
        <v>3416</v>
      </c>
      <c r="G314" s="18">
        <v>1415.25</v>
      </c>
      <c r="H314" s="18">
        <v>780.98</v>
      </c>
      <c r="I314" s="18">
        <v>8041.67</v>
      </c>
      <c r="J314" s="18">
        <f t="shared" si="126"/>
        <v>1177.81150442478</v>
      </c>
      <c r="K314" s="18">
        <f>VLOOKUP(D314,'[1]8月'!$B$1:$G$65536,6,FALSE)</f>
        <v>683.2</v>
      </c>
      <c r="L314" s="18">
        <f t="shared" si="127"/>
        <v>9743.28849557522</v>
      </c>
      <c r="M314" s="18">
        <f t="shared" si="128"/>
        <v>133.224</v>
      </c>
      <c r="N314" s="18">
        <f t="shared" si="129"/>
        <v>243.582212389381</v>
      </c>
      <c r="O314" s="18">
        <f t="shared" si="130"/>
        <v>146.149327433628</v>
      </c>
      <c r="P314" s="18">
        <f t="shared" si="131"/>
        <v>194.865769911504</v>
      </c>
      <c r="Q314" s="18"/>
      <c r="R314" s="26">
        <v>9025.47</v>
      </c>
      <c r="S314" s="15"/>
    </row>
    <row r="315" s="1" customFormat="1" ht="13.5" outlineLevel="2" spans="1:19">
      <c r="A315" s="15">
        <v>295</v>
      </c>
      <c r="B315" s="15" t="s">
        <v>673</v>
      </c>
      <c r="C315" s="16" t="s">
        <v>696</v>
      </c>
      <c r="D315" s="15" t="s">
        <v>697</v>
      </c>
      <c r="E315" s="15">
        <v>30</v>
      </c>
      <c r="F315" s="17">
        <v>3320</v>
      </c>
      <c r="G315" s="18">
        <v>1375.48</v>
      </c>
      <c r="H315" s="18">
        <v>687.07</v>
      </c>
      <c r="I315" s="18">
        <v>7253.67</v>
      </c>
      <c r="J315" s="18">
        <f t="shared" si="126"/>
        <v>1071.77752212389</v>
      </c>
      <c r="K315" s="18">
        <f>VLOOKUP(D315,'[1]8月'!$B$1:$G$65536,6,FALSE)</f>
        <v>664</v>
      </c>
      <c r="L315" s="18">
        <f t="shared" si="127"/>
        <v>8908.44247787611</v>
      </c>
      <c r="M315" s="18">
        <f t="shared" si="128"/>
        <v>129.48</v>
      </c>
      <c r="N315" s="18">
        <f t="shared" si="129"/>
        <v>222.711061946903</v>
      </c>
      <c r="O315" s="18">
        <f t="shared" si="130"/>
        <v>133.626637168142</v>
      </c>
      <c r="P315" s="18">
        <f t="shared" si="131"/>
        <v>178.168849557522</v>
      </c>
      <c r="Q315" s="18"/>
      <c r="R315" s="26">
        <v>8244.46</v>
      </c>
      <c r="S315" s="15"/>
    </row>
    <row r="316" s="1" customFormat="1" ht="13.5" outlineLevel="2" spans="1:19">
      <c r="A316" s="15">
        <v>296</v>
      </c>
      <c r="B316" s="15" t="s">
        <v>673</v>
      </c>
      <c r="C316" s="16" t="s">
        <v>698</v>
      </c>
      <c r="D316" s="15" t="s">
        <v>699</v>
      </c>
      <c r="E316" s="15">
        <v>30</v>
      </c>
      <c r="F316" s="17">
        <v>3448</v>
      </c>
      <c r="G316" s="18">
        <v>1428.51</v>
      </c>
      <c r="H316" s="18">
        <v>646.64</v>
      </c>
      <c r="I316" s="18">
        <v>7757.4</v>
      </c>
      <c r="J316" s="18">
        <f t="shared" si="126"/>
        <v>1131.17831858407</v>
      </c>
      <c r="K316" s="18">
        <f>VLOOKUP(D316,'[1]8月'!$B$1:$G$65536,6,FALSE)</f>
        <v>689.6</v>
      </c>
      <c r="L316" s="18">
        <f t="shared" si="127"/>
        <v>9390.97168141593</v>
      </c>
      <c r="M316" s="18">
        <f t="shared" si="128"/>
        <v>134.472</v>
      </c>
      <c r="N316" s="18">
        <f t="shared" si="129"/>
        <v>234.774292035398</v>
      </c>
      <c r="O316" s="18">
        <f t="shared" si="130"/>
        <v>140.864575221239</v>
      </c>
      <c r="P316" s="18">
        <f t="shared" si="131"/>
        <v>187.819433628319</v>
      </c>
      <c r="Q316" s="18"/>
      <c r="R316" s="26">
        <v>8693.04</v>
      </c>
      <c r="S316" s="15"/>
    </row>
    <row r="317" s="1" customFormat="1" ht="13.5" outlineLevel="2" spans="1:19">
      <c r="A317" s="15">
        <v>297</v>
      </c>
      <c r="B317" s="15" t="s">
        <v>673</v>
      </c>
      <c r="C317" s="16" t="s">
        <v>700</v>
      </c>
      <c r="D317" s="15" t="s">
        <v>701</v>
      </c>
      <c r="E317" s="15">
        <v>30</v>
      </c>
      <c r="F317" s="17">
        <v>3310</v>
      </c>
      <c r="G317" s="18">
        <v>1371.33</v>
      </c>
      <c r="H317" s="18">
        <v>645.98</v>
      </c>
      <c r="I317" s="18">
        <v>7239.88</v>
      </c>
      <c r="J317" s="18">
        <f t="shared" si="126"/>
        <v>1064.98646017699</v>
      </c>
      <c r="K317" s="18">
        <f>VLOOKUP(D317,'[1]8月'!$B$1:$G$65536,6,FALSE)</f>
        <v>662</v>
      </c>
      <c r="L317" s="18">
        <f t="shared" si="127"/>
        <v>8854.20353982301</v>
      </c>
      <c r="M317" s="18">
        <f t="shared" si="128"/>
        <v>129.09</v>
      </c>
      <c r="N317" s="18">
        <f t="shared" si="129"/>
        <v>221.355088495575</v>
      </c>
      <c r="O317" s="18">
        <f t="shared" si="130"/>
        <v>132.813053097345</v>
      </c>
      <c r="P317" s="18">
        <f t="shared" si="131"/>
        <v>177.08407079646</v>
      </c>
      <c r="Q317" s="18"/>
      <c r="R317" s="26">
        <v>8193.86</v>
      </c>
      <c r="S317" s="15"/>
    </row>
    <row r="318" s="1" customFormat="1" ht="13.5" outlineLevel="2" spans="1:19">
      <c r="A318" s="15">
        <v>298</v>
      </c>
      <c r="B318" s="15" t="s">
        <v>673</v>
      </c>
      <c r="C318" s="16" t="s">
        <v>702</v>
      </c>
      <c r="D318" s="15" t="s">
        <v>703</v>
      </c>
      <c r="E318" s="15">
        <v>30</v>
      </c>
      <c r="F318" s="17">
        <v>3166</v>
      </c>
      <c r="G318" s="18">
        <v>1311.67</v>
      </c>
      <c r="H318" s="18">
        <v>673.71</v>
      </c>
      <c r="I318" s="18">
        <v>7571.93</v>
      </c>
      <c r="J318" s="18">
        <f t="shared" si="126"/>
        <v>1099.51353982301</v>
      </c>
      <c r="K318" s="18">
        <f>VLOOKUP(D318,'[1]8月'!$B$1:$G$65536,6,FALSE)</f>
        <v>633.2</v>
      </c>
      <c r="L318" s="18">
        <f t="shared" si="127"/>
        <v>9090.99646017699</v>
      </c>
      <c r="M318" s="18">
        <f t="shared" si="128"/>
        <v>123.474</v>
      </c>
      <c r="N318" s="18">
        <f t="shared" si="129"/>
        <v>227.274911504425</v>
      </c>
      <c r="O318" s="18">
        <f t="shared" si="130"/>
        <v>136.364946902655</v>
      </c>
      <c r="P318" s="18">
        <f t="shared" si="131"/>
        <v>181.81992920354</v>
      </c>
      <c r="Q318" s="18"/>
      <c r="R318" s="26">
        <v>8422.06</v>
      </c>
      <c r="S318" s="15"/>
    </row>
    <row r="319" s="1" customFormat="1" ht="13.5" outlineLevel="2" spans="1:19">
      <c r="A319" s="15">
        <v>299</v>
      </c>
      <c r="B319" s="15" t="s">
        <v>673</v>
      </c>
      <c r="C319" s="16" t="s">
        <v>704</v>
      </c>
      <c r="D319" s="15" t="s">
        <v>705</v>
      </c>
      <c r="E319" s="15">
        <v>30</v>
      </c>
      <c r="F319" s="17">
        <v>3188</v>
      </c>
      <c r="G319" s="18">
        <v>1320.79</v>
      </c>
      <c r="H319" s="18">
        <v>701.78</v>
      </c>
      <c r="I319" s="18">
        <v>7084.53</v>
      </c>
      <c r="J319" s="18">
        <f t="shared" si="126"/>
        <v>1047.71946902655</v>
      </c>
      <c r="K319" s="18">
        <f>VLOOKUP(D319,'[1]8月'!$B$1:$G$65536,6,FALSE)</f>
        <v>637.6</v>
      </c>
      <c r="L319" s="18">
        <f t="shared" si="127"/>
        <v>8696.98053097345</v>
      </c>
      <c r="M319" s="18">
        <f t="shared" si="128"/>
        <v>124.332</v>
      </c>
      <c r="N319" s="18">
        <f t="shared" si="129"/>
        <v>217.424513274336</v>
      </c>
      <c r="O319" s="18">
        <f t="shared" si="130"/>
        <v>130.454707964602</v>
      </c>
      <c r="P319" s="18">
        <f t="shared" si="131"/>
        <v>173.939610619469</v>
      </c>
      <c r="Q319" s="18"/>
      <c r="R319" s="26">
        <v>8050.83</v>
      </c>
      <c r="S319" s="15"/>
    </row>
    <row r="320" s="1" customFormat="1" ht="13.5" outlineLevel="2" spans="1:19">
      <c r="A320" s="15">
        <v>300</v>
      </c>
      <c r="B320" s="15" t="s">
        <v>673</v>
      </c>
      <c r="C320" s="16" t="s">
        <v>706</v>
      </c>
      <c r="D320" s="15" t="s">
        <v>707</v>
      </c>
      <c r="E320" s="15">
        <v>30</v>
      </c>
      <c r="F320" s="17">
        <v>3347</v>
      </c>
      <c r="G320" s="18">
        <v>1386.66</v>
      </c>
      <c r="H320" s="18">
        <v>582.47</v>
      </c>
      <c r="I320" s="18">
        <v>7341.86</v>
      </c>
      <c r="J320" s="18">
        <f t="shared" si="126"/>
        <v>1071.17584070796</v>
      </c>
      <c r="K320" s="18">
        <f>VLOOKUP(D320,'[1]8月'!$B$1:$G$65536,6,FALSE)</f>
        <v>669.4</v>
      </c>
      <c r="L320" s="18">
        <f t="shared" si="127"/>
        <v>8909.21415929203</v>
      </c>
      <c r="M320" s="18">
        <f t="shared" si="128"/>
        <v>130.533</v>
      </c>
      <c r="N320" s="18">
        <f t="shared" si="129"/>
        <v>222.730353982301</v>
      </c>
      <c r="O320" s="18">
        <f t="shared" si="130"/>
        <v>133.63821238938</v>
      </c>
      <c r="P320" s="18">
        <f t="shared" si="131"/>
        <v>178.184283185841</v>
      </c>
      <c r="Q320" s="18"/>
      <c r="R320" s="26">
        <v>8244.13</v>
      </c>
      <c r="S320" s="15"/>
    </row>
    <row r="321" s="1" customFormat="1" ht="13.5" outlineLevel="2" spans="1:19">
      <c r="A321" s="15">
        <v>301</v>
      </c>
      <c r="B321" s="15" t="s">
        <v>673</v>
      </c>
      <c r="C321" s="16" t="s">
        <v>708</v>
      </c>
      <c r="D321" s="15" t="s">
        <v>709</v>
      </c>
      <c r="E321" s="15">
        <v>30</v>
      </c>
      <c r="F321" s="17">
        <v>3366</v>
      </c>
      <c r="G321" s="18">
        <v>1394.53</v>
      </c>
      <c r="H321" s="18">
        <v>723.83</v>
      </c>
      <c r="I321" s="18">
        <v>7627.03</v>
      </c>
      <c r="J321" s="18">
        <f t="shared" si="126"/>
        <v>1121.1510619469</v>
      </c>
      <c r="K321" s="18">
        <f>VLOOKUP(D321,'[1]8月'!$B$1:$G$65536,6,FALSE)</f>
        <v>673.2</v>
      </c>
      <c r="L321" s="18">
        <f t="shared" si="127"/>
        <v>9297.4389380531</v>
      </c>
      <c r="M321" s="18">
        <f t="shared" si="128"/>
        <v>131.274</v>
      </c>
      <c r="N321" s="18">
        <f t="shared" si="129"/>
        <v>232.435973451327</v>
      </c>
      <c r="O321" s="18">
        <f t="shared" si="130"/>
        <v>139.461584070796</v>
      </c>
      <c r="P321" s="18">
        <f t="shared" si="131"/>
        <v>185.948778761062</v>
      </c>
      <c r="Q321" s="18"/>
      <c r="R321" s="26">
        <v>8608.32</v>
      </c>
      <c r="S321" s="15"/>
    </row>
    <row r="322" s="1" customFormat="1" ht="13.5" hidden="1" outlineLevel="2" spans="1:19">
      <c r="A322" s="15">
        <v>302</v>
      </c>
      <c r="B322" s="15" t="s">
        <v>673</v>
      </c>
      <c r="C322" s="16" t="s">
        <v>686</v>
      </c>
      <c r="D322" s="71" t="s">
        <v>710</v>
      </c>
      <c r="E322" s="28">
        <v>66</v>
      </c>
      <c r="F322" s="17">
        <v>6251</v>
      </c>
      <c r="G322" s="18">
        <v>2589.79</v>
      </c>
      <c r="H322" s="18"/>
      <c r="I322" s="18"/>
      <c r="J322" s="18">
        <f t="shared" si="126"/>
        <v>297.940442477876</v>
      </c>
      <c r="K322" s="18"/>
      <c r="L322" s="18">
        <f t="shared" si="127"/>
        <v>2291.84955752212</v>
      </c>
      <c r="M322" s="18">
        <f t="shared" si="128"/>
        <v>243.789</v>
      </c>
      <c r="N322" s="18">
        <f t="shared" si="129"/>
        <v>57.2962389380531</v>
      </c>
      <c r="O322" s="18">
        <f t="shared" si="130"/>
        <v>34.3777433628319</v>
      </c>
      <c r="P322" s="18">
        <f t="shared" si="131"/>
        <v>45.8369911504425</v>
      </c>
      <c r="Q322" s="18"/>
      <c r="R322" s="26">
        <v>1910.55</v>
      </c>
      <c r="S322" s="15"/>
    </row>
    <row r="323" s="2" customFormat="1" ht="13.5" hidden="1" outlineLevel="1" spans="1:19">
      <c r="A323" s="19"/>
      <c r="B323" s="19" t="s">
        <v>711</v>
      </c>
      <c r="C323" s="20"/>
      <c r="D323" s="19"/>
      <c r="E323" s="19"/>
      <c r="F323" s="21">
        <f t="shared" ref="F323:R323" si="132">SUBTOTAL(9,F304:F322)</f>
        <v>58605</v>
      </c>
      <c r="G323" s="21">
        <f t="shared" si="132"/>
        <v>24280.05</v>
      </c>
      <c r="H323" s="21">
        <f t="shared" si="132"/>
        <v>12587.54</v>
      </c>
      <c r="I323" s="21">
        <f t="shared" si="132"/>
        <v>133437.18</v>
      </c>
      <c r="J323" s="21">
        <f t="shared" si="132"/>
        <v>19592.584159292</v>
      </c>
      <c r="K323" s="21">
        <f t="shared" si="132"/>
        <v>11721</v>
      </c>
      <c r="L323" s="21">
        <f t="shared" si="132"/>
        <v>162433.185840708</v>
      </c>
      <c r="M323" s="21">
        <f t="shared" si="132"/>
        <v>2285.595</v>
      </c>
      <c r="N323" s="21">
        <f t="shared" si="132"/>
        <v>4060.8296460177</v>
      </c>
      <c r="O323" s="21">
        <f t="shared" si="132"/>
        <v>2436.49778761062</v>
      </c>
      <c r="P323" s="21">
        <f t="shared" si="132"/>
        <v>3248.66371681416</v>
      </c>
      <c r="Q323" s="21">
        <f t="shared" si="132"/>
        <v>0</v>
      </c>
      <c r="R323" s="21">
        <f t="shared" si="132"/>
        <v>150401.6</v>
      </c>
      <c r="S323" s="19"/>
    </row>
    <row r="324" s="1" customFormat="1" ht="13.5" outlineLevel="2" spans="1:19">
      <c r="A324" s="15">
        <v>303</v>
      </c>
      <c r="B324" s="15" t="s">
        <v>712</v>
      </c>
      <c r="C324" s="16" t="s">
        <v>713</v>
      </c>
      <c r="D324" s="15" t="s">
        <v>714</v>
      </c>
      <c r="E324" s="15">
        <v>30</v>
      </c>
      <c r="F324" s="17">
        <v>3395</v>
      </c>
      <c r="G324" s="18">
        <v>1406.55</v>
      </c>
      <c r="H324" s="18">
        <v>687.07</v>
      </c>
      <c r="I324" s="18">
        <v>7973.22</v>
      </c>
      <c r="J324" s="18">
        <f t="shared" ref="J324:J337" si="133">(G324+H324+I324)/1.13*0.13</f>
        <v>1158.13203539823</v>
      </c>
      <c r="K324" s="18">
        <f>VLOOKUP(D324,'[1]8月'!$B$1:$G$65536,6,FALSE)</f>
        <v>679</v>
      </c>
      <c r="L324" s="18">
        <f t="shared" ref="L324:L337" si="134">(G324+H324+I324)-J324+(K324)</f>
        <v>9587.70796460177</v>
      </c>
      <c r="M324" s="18">
        <f t="shared" ref="M324:M337" si="135">(F324)*0.039</f>
        <v>132.405</v>
      </c>
      <c r="N324" s="18">
        <f t="shared" ref="N324:N337" si="136">L324*0.025</f>
        <v>239.692699115044</v>
      </c>
      <c r="O324" s="18">
        <f t="shared" ref="O324:O337" si="137">L324*0.015</f>
        <v>143.815619469027</v>
      </c>
      <c r="P324" s="18">
        <f t="shared" ref="P324:P337" si="138">L324*0.02</f>
        <v>191.754159292035</v>
      </c>
      <c r="Q324" s="18"/>
      <c r="R324" s="26">
        <v>8880.04</v>
      </c>
      <c r="S324" s="15"/>
    </row>
    <row r="325" s="1" customFormat="1" ht="13.5" outlineLevel="2" spans="1:19">
      <c r="A325" s="15">
        <v>304</v>
      </c>
      <c r="B325" s="15" t="s">
        <v>712</v>
      </c>
      <c r="C325" s="16" t="s">
        <v>715</v>
      </c>
      <c r="D325" s="15" t="s">
        <v>716</v>
      </c>
      <c r="E325" s="15">
        <v>30</v>
      </c>
      <c r="F325" s="17">
        <v>3278</v>
      </c>
      <c r="G325" s="18">
        <v>1358.08</v>
      </c>
      <c r="H325" s="18">
        <v>773.29</v>
      </c>
      <c r="I325" s="18">
        <v>7834.4</v>
      </c>
      <c r="J325" s="18">
        <f t="shared" si="133"/>
        <v>1146.50451327434</v>
      </c>
      <c r="K325" s="18">
        <f>VLOOKUP(D325,'[1]8月'!$B$1:$G$65536,6,FALSE)</f>
        <v>655.6</v>
      </c>
      <c r="L325" s="18">
        <f t="shared" si="134"/>
        <v>9474.86548672566</v>
      </c>
      <c r="M325" s="18">
        <f t="shared" si="135"/>
        <v>127.842</v>
      </c>
      <c r="N325" s="18">
        <f t="shared" si="136"/>
        <v>236.871637168142</v>
      </c>
      <c r="O325" s="18">
        <f t="shared" si="137"/>
        <v>142.122982300885</v>
      </c>
      <c r="P325" s="18">
        <f t="shared" si="138"/>
        <v>189.497309734513</v>
      </c>
      <c r="Q325" s="18"/>
      <c r="R325" s="26">
        <v>8778.53</v>
      </c>
      <c r="S325" s="15"/>
    </row>
    <row r="326" s="1" customFormat="1" ht="13.5" outlineLevel="2" spans="1:19">
      <c r="A326" s="15">
        <v>305</v>
      </c>
      <c r="B326" s="15" t="s">
        <v>712</v>
      </c>
      <c r="C326" s="16" t="s">
        <v>717</v>
      </c>
      <c r="D326" s="15" t="s">
        <v>718</v>
      </c>
      <c r="E326" s="15">
        <v>30</v>
      </c>
      <c r="F326" s="17">
        <v>3526</v>
      </c>
      <c r="G326" s="18">
        <v>1460.82</v>
      </c>
      <c r="H326" s="18">
        <v>660.01</v>
      </c>
      <c r="I326" s="18">
        <v>8151.34</v>
      </c>
      <c r="J326" s="18">
        <f t="shared" si="133"/>
        <v>1181.75407079646</v>
      </c>
      <c r="K326" s="18">
        <f>VLOOKUP(D326,'[1]8月'!$B$1:$G$65536,6,FALSE)</f>
        <v>705.2</v>
      </c>
      <c r="L326" s="18">
        <f t="shared" si="134"/>
        <v>9795.61592920354</v>
      </c>
      <c r="M326" s="18">
        <f t="shared" si="135"/>
        <v>137.514</v>
      </c>
      <c r="N326" s="18">
        <f t="shared" si="136"/>
        <v>244.890398230089</v>
      </c>
      <c r="O326" s="18">
        <f t="shared" si="137"/>
        <v>146.934238938053</v>
      </c>
      <c r="P326" s="18">
        <f t="shared" si="138"/>
        <v>195.912318584071</v>
      </c>
      <c r="Q326" s="18"/>
      <c r="R326" s="26">
        <v>9070.36</v>
      </c>
      <c r="S326" s="15"/>
    </row>
    <row r="327" s="1" customFormat="1" ht="13.5" outlineLevel="2" spans="1:19">
      <c r="A327" s="15">
        <v>306</v>
      </c>
      <c r="B327" s="15" t="s">
        <v>712</v>
      </c>
      <c r="C327" s="16" t="s">
        <v>719</v>
      </c>
      <c r="D327" s="15" t="s">
        <v>720</v>
      </c>
      <c r="E327" s="15">
        <v>15</v>
      </c>
      <c r="F327" s="17">
        <v>1019</v>
      </c>
      <c r="G327" s="18">
        <v>422.17</v>
      </c>
      <c r="H327" s="18">
        <v>250.63</v>
      </c>
      <c r="I327" s="18">
        <v>2521.31</v>
      </c>
      <c r="J327" s="18">
        <f t="shared" si="133"/>
        <v>367.463982300885</v>
      </c>
      <c r="K327" s="18">
        <f>VLOOKUP(D327,'[1]8月'!$B$1:$G$65536,6,FALSE)</f>
        <v>203.8</v>
      </c>
      <c r="L327" s="18">
        <f t="shared" si="134"/>
        <v>3030.44601769912</v>
      </c>
      <c r="M327" s="18">
        <f t="shared" si="135"/>
        <v>39.741</v>
      </c>
      <c r="N327" s="18">
        <f t="shared" si="136"/>
        <v>75.7611504424779</v>
      </c>
      <c r="O327" s="18">
        <f t="shared" si="137"/>
        <v>45.4566902654867</v>
      </c>
      <c r="P327" s="18">
        <f t="shared" si="138"/>
        <v>60.6089203539823</v>
      </c>
      <c r="Q327" s="18"/>
      <c r="R327" s="26">
        <v>2808.88</v>
      </c>
      <c r="S327" s="15"/>
    </row>
    <row r="328" s="1" customFormat="1" ht="13.5" outlineLevel="2" spans="1:19">
      <c r="A328" s="15">
        <v>307</v>
      </c>
      <c r="B328" s="15" t="s">
        <v>712</v>
      </c>
      <c r="C328" s="16" t="s">
        <v>719</v>
      </c>
      <c r="D328" s="15" t="s">
        <v>721</v>
      </c>
      <c r="E328" s="15">
        <v>15</v>
      </c>
      <c r="F328" s="17">
        <v>1786</v>
      </c>
      <c r="G328" s="18">
        <v>739.94</v>
      </c>
      <c r="H328" s="18">
        <v>442.12</v>
      </c>
      <c r="I328" s="18">
        <v>4472.68</v>
      </c>
      <c r="J328" s="18">
        <f t="shared" si="133"/>
        <v>650.545309734513</v>
      </c>
      <c r="K328" s="18">
        <f>VLOOKUP(D328,'[1]8月'!$B$1:$G$65536,6,FALSE)</f>
        <v>357.2</v>
      </c>
      <c r="L328" s="18">
        <f t="shared" si="134"/>
        <v>5361.39469026549</v>
      </c>
      <c r="M328" s="18">
        <f t="shared" si="135"/>
        <v>69.654</v>
      </c>
      <c r="N328" s="18">
        <f t="shared" si="136"/>
        <v>134.034867256637</v>
      </c>
      <c r="O328" s="18">
        <f t="shared" si="137"/>
        <v>80.4209203539823</v>
      </c>
      <c r="P328" s="18">
        <f t="shared" si="138"/>
        <v>107.22789380531</v>
      </c>
      <c r="Q328" s="18"/>
      <c r="R328" s="26">
        <v>4970.06</v>
      </c>
      <c r="S328" s="15"/>
    </row>
    <row r="329" s="1" customFormat="1" ht="13.5" outlineLevel="2" spans="1:19">
      <c r="A329" s="15">
        <v>308</v>
      </c>
      <c r="B329" s="15" t="s">
        <v>712</v>
      </c>
      <c r="C329" s="16" t="s">
        <v>722</v>
      </c>
      <c r="D329" s="15" t="s">
        <v>723</v>
      </c>
      <c r="E329" s="15">
        <v>30</v>
      </c>
      <c r="F329" s="17">
        <v>3573</v>
      </c>
      <c r="G329" s="18">
        <v>1480.29</v>
      </c>
      <c r="H329" s="18">
        <v>800.36</v>
      </c>
      <c r="I329" s="18">
        <v>8292.7</v>
      </c>
      <c r="J329" s="18">
        <f t="shared" si="133"/>
        <v>1216.40309734513</v>
      </c>
      <c r="K329" s="18">
        <f>VLOOKUP(D329,'[1]8月'!$B$1:$G$65536,6,FALSE)</f>
        <v>714.6</v>
      </c>
      <c r="L329" s="18">
        <f t="shared" si="134"/>
        <v>10071.5469026549</v>
      </c>
      <c r="M329" s="18">
        <f t="shared" si="135"/>
        <v>139.347</v>
      </c>
      <c r="N329" s="18">
        <f t="shared" si="136"/>
        <v>251.788672566372</v>
      </c>
      <c r="O329" s="18">
        <f t="shared" si="137"/>
        <v>151.073203539823</v>
      </c>
      <c r="P329" s="18">
        <f t="shared" si="138"/>
        <v>201.430938053097</v>
      </c>
      <c r="Q329" s="18"/>
      <c r="R329" s="26">
        <v>9327.91</v>
      </c>
      <c r="S329" s="15"/>
    </row>
    <row r="330" s="1" customFormat="1" ht="13.5" outlineLevel="2" spans="1:19">
      <c r="A330" s="15">
        <v>309</v>
      </c>
      <c r="B330" s="15" t="s">
        <v>712</v>
      </c>
      <c r="C330" s="16" t="s">
        <v>724</v>
      </c>
      <c r="D330" s="15" t="s">
        <v>725</v>
      </c>
      <c r="E330" s="15">
        <v>30</v>
      </c>
      <c r="F330" s="17">
        <v>3135</v>
      </c>
      <c r="G330" s="18">
        <v>1298.83</v>
      </c>
      <c r="H330" s="18">
        <v>732.86</v>
      </c>
      <c r="I330" s="18">
        <v>7908.21</v>
      </c>
      <c r="J330" s="18">
        <f t="shared" si="133"/>
        <v>1143.52831858407</v>
      </c>
      <c r="K330" s="18">
        <f>VLOOKUP(D330,'[1]8月'!$B$1:$G$65536,6,FALSE)</f>
        <v>627</v>
      </c>
      <c r="L330" s="18">
        <f t="shared" si="134"/>
        <v>9423.37168141593</v>
      </c>
      <c r="M330" s="18">
        <f t="shared" si="135"/>
        <v>122.265</v>
      </c>
      <c r="N330" s="18">
        <f t="shared" si="136"/>
        <v>235.584292035398</v>
      </c>
      <c r="O330" s="18">
        <f t="shared" si="137"/>
        <v>141.350575221239</v>
      </c>
      <c r="P330" s="18">
        <f t="shared" si="138"/>
        <v>188.467433628319</v>
      </c>
      <c r="Q330" s="18"/>
      <c r="R330" s="26">
        <v>8735.7</v>
      </c>
      <c r="S330" s="15"/>
    </row>
    <row r="331" s="1" customFormat="1" ht="13.5" outlineLevel="2" spans="1:19">
      <c r="A331" s="15">
        <v>310</v>
      </c>
      <c r="B331" s="15" t="s">
        <v>712</v>
      </c>
      <c r="C331" s="16" t="s">
        <v>265</v>
      </c>
      <c r="D331" s="15" t="s">
        <v>726</v>
      </c>
      <c r="E331" s="15">
        <v>30</v>
      </c>
      <c r="F331" s="17">
        <v>3323</v>
      </c>
      <c r="G331" s="18">
        <v>1376.72</v>
      </c>
      <c r="H331" s="18">
        <v>594.5</v>
      </c>
      <c r="I331" s="18">
        <v>7626.81</v>
      </c>
      <c r="J331" s="18">
        <f t="shared" si="133"/>
        <v>1104.19814159292</v>
      </c>
      <c r="K331" s="18">
        <f>VLOOKUP(D331,'[1]8月'!$B$1:$G$65536,6,FALSE)</f>
        <v>664.6</v>
      </c>
      <c r="L331" s="18">
        <f t="shared" si="134"/>
        <v>9158.43185840708</v>
      </c>
      <c r="M331" s="18">
        <f t="shared" si="135"/>
        <v>129.597</v>
      </c>
      <c r="N331" s="18">
        <f t="shared" si="136"/>
        <v>228.960796460177</v>
      </c>
      <c r="O331" s="18">
        <f t="shared" si="137"/>
        <v>137.376477876106</v>
      </c>
      <c r="P331" s="18">
        <f t="shared" si="138"/>
        <v>183.168637168142</v>
      </c>
      <c r="Q331" s="18"/>
      <c r="R331" s="26">
        <v>8479.33</v>
      </c>
      <c r="S331" s="15"/>
    </row>
    <row r="332" s="1" customFormat="1" ht="13.5" outlineLevel="2" spans="1:19">
      <c r="A332" s="15">
        <v>311</v>
      </c>
      <c r="B332" s="15" t="s">
        <v>712</v>
      </c>
      <c r="C332" s="16" t="s">
        <v>727</v>
      </c>
      <c r="D332" s="15" t="s">
        <v>728</v>
      </c>
      <c r="E332" s="15">
        <v>30</v>
      </c>
      <c r="F332" s="17">
        <v>2428</v>
      </c>
      <c r="G332" s="18">
        <v>1005.92</v>
      </c>
      <c r="H332" s="18">
        <v>642.63</v>
      </c>
      <c r="I332" s="18">
        <v>6560.99</v>
      </c>
      <c r="J332" s="18">
        <f t="shared" si="133"/>
        <v>944.460353982301</v>
      </c>
      <c r="K332" s="18">
        <f>VLOOKUP(D332,'[1]8月'!$B$1:$G$65536,6,FALSE)</f>
        <v>485.6</v>
      </c>
      <c r="L332" s="18">
        <f t="shared" si="134"/>
        <v>7750.6796460177</v>
      </c>
      <c r="M332" s="18">
        <f t="shared" si="135"/>
        <v>94.692</v>
      </c>
      <c r="N332" s="18">
        <f t="shared" si="136"/>
        <v>193.766991150442</v>
      </c>
      <c r="O332" s="18">
        <f t="shared" si="137"/>
        <v>116.260194690265</v>
      </c>
      <c r="P332" s="18">
        <f t="shared" si="138"/>
        <v>155.013592920354</v>
      </c>
      <c r="Q332" s="18"/>
      <c r="R332" s="26">
        <v>7190.95</v>
      </c>
      <c r="S332" s="15"/>
    </row>
    <row r="333" s="1" customFormat="1" ht="13.5" outlineLevel="2" spans="1:19">
      <c r="A333" s="15">
        <v>312</v>
      </c>
      <c r="B333" s="15" t="s">
        <v>712</v>
      </c>
      <c r="C333" s="16" t="s">
        <v>729</v>
      </c>
      <c r="D333" s="15" t="s">
        <v>730</v>
      </c>
      <c r="E333" s="15">
        <v>30</v>
      </c>
      <c r="F333" s="17">
        <v>2624</v>
      </c>
      <c r="G333" s="18">
        <v>1087.12</v>
      </c>
      <c r="H333" s="18">
        <v>627.25</v>
      </c>
      <c r="I333" s="18">
        <v>6242.61</v>
      </c>
      <c r="J333" s="18">
        <f t="shared" si="133"/>
        <v>915.404778761062</v>
      </c>
      <c r="K333" s="18">
        <f>VLOOKUP(D333,'[1]8月'!$B$1:$G$65536,6,FALSE)</f>
        <v>524.8</v>
      </c>
      <c r="L333" s="18">
        <f t="shared" si="134"/>
        <v>7566.37522123894</v>
      </c>
      <c r="M333" s="18">
        <f t="shared" si="135"/>
        <v>102.336</v>
      </c>
      <c r="N333" s="18">
        <f t="shared" si="136"/>
        <v>189.159380530973</v>
      </c>
      <c r="O333" s="18">
        <f t="shared" si="137"/>
        <v>113.495628318584</v>
      </c>
      <c r="P333" s="18">
        <f t="shared" si="138"/>
        <v>151.327504424779</v>
      </c>
      <c r="Q333" s="18"/>
      <c r="R333" s="26">
        <v>7010.06</v>
      </c>
      <c r="S333" s="15"/>
    </row>
    <row r="334" s="1" customFormat="1" ht="13.5" outlineLevel="2" spans="1:19">
      <c r="A334" s="15">
        <v>313</v>
      </c>
      <c r="B334" s="15" t="s">
        <v>712</v>
      </c>
      <c r="C334" s="16" t="s">
        <v>731</v>
      </c>
      <c r="D334" s="15" t="s">
        <v>732</v>
      </c>
      <c r="E334" s="15">
        <v>30</v>
      </c>
      <c r="F334" s="17">
        <v>2643</v>
      </c>
      <c r="G334" s="18">
        <v>1094.99</v>
      </c>
      <c r="H334" s="18">
        <v>632.27</v>
      </c>
      <c r="I334" s="18">
        <v>6542.5</v>
      </c>
      <c r="J334" s="18">
        <f t="shared" si="133"/>
        <v>951.388318584071</v>
      </c>
      <c r="K334" s="18">
        <f>VLOOKUP(D334,'[1]8月'!$B$1:$G$65536,6,FALSE)</f>
        <v>528.6</v>
      </c>
      <c r="L334" s="18">
        <f t="shared" si="134"/>
        <v>7846.97168141593</v>
      </c>
      <c r="M334" s="18">
        <f t="shared" si="135"/>
        <v>103.077</v>
      </c>
      <c r="N334" s="18">
        <f t="shared" si="136"/>
        <v>196.174292035398</v>
      </c>
      <c r="O334" s="18">
        <f t="shared" si="137"/>
        <v>117.704575221239</v>
      </c>
      <c r="P334" s="18">
        <f t="shared" si="138"/>
        <v>156.939433628319</v>
      </c>
      <c r="Q334" s="18"/>
      <c r="R334" s="26">
        <v>7273.08</v>
      </c>
      <c r="S334" s="15"/>
    </row>
    <row r="335" s="1" customFormat="1" ht="13.5" outlineLevel="2" spans="1:19">
      <c r="A335" s="15">
        <v>314</v>
      </c>
      <c r="B335" s="15" t="s">
        <v>712</v>
      </c>
      <c r="C335" s="16" t="s">
        <v>733</v>
      </c>
      <c r="D335" s="15" t="s">
        <v>734</v>
      </c>
      <c r="E335" s="15">
        <v>30</v>
      </c>
      <c r="F335" s="17">
        <v>2979</v>
      </c>
      <c r="G335" s="18">
        <v>1234.2</v>
      </c>
      <c r="H335" s="18">
        <v>584.48</v>
      </c>
      <c r="I335" s="18">
        <v>7324.58</v>
      </c>
      <c r="J335" s="18">
        <f t="shared" si="133"/>
        <v>1051.87946902655</v>
      </c>
      <c r="K335" s="18">
        <f>VLOOKUP(D335,'[1]8月'!$B$1:$G$65536,6,FALSE)</f>
        <v>595.8</v>
      </c>
      <c r="L335" s="18">
        <f t="shared" si="134"/>
        <v>8687.18053097345</v>
      </c>
      <c r="M335" s="18">
        <f t="shared" si="135"/>
        <v>116.181</v>
      </c>
      <c r="N335" s="18">
        <f t="shared" si="136"/>
        <v>217.179513274336</v>
      </c>
      <c r="O335" s="18">
        <f t="shared" si="137"/>
        <v>130.307707964602</v>
      </c>
      <c r="P335" s="18">
        <f t="shared" si="138"/>
        <v>173.743610619469</v>
      </c>
      <c r="Q335" s="18"/>
      <c r="R335" s="26">
        <v>8049.77</v>
      </c>
      <c r="S335" s="15"/>
    </row>
    <row r="336" s="1" customFormat="1" ht="13.5" outlineLevel="2" spans="1:19">
      <c r="A336" s="15">
        <v>315</v>
      </c>
      <c r="B336" s="15" t="s">
        <v>712</v>
      </c>
      <c r="C336" s="16" t="s">
        <v>735</v>
      </c>
      <c r="D336" s="15" t="s">
        <v>736</v>
      </c>
      <c r="E336" s="15">
        <v>30</v>
      </c>
      <c r="F336" s="17">
        <v>2999</v>
      </c>
      <c r="G336" s="18">
        <v>1242.49</v>
      </c>
      <c r="H336" s="18">
        <v>491.57</v>
      </c>
      <c r="I336" s="18">
        <v>6998.29</v>
      </c>
      <c r="J336" s="18">
        <f t="shared" si="133"/>
        <v>1004.60663716814</v>
      </c>
      <c r="K336" s="18">
        <f>VLOOKUP(D336,'[1]8月'!$B$1:$G$65536,6,FALSE)</f>
        <v>599.8</v>
      </c>
      <c r="L336" s="18">
        <f t="shared" si="134"/>
        <v>8327.54336283186</v>
      </c>
      <c r="M336" s="18">
        <f t="shared" si="135"/>
        <v>116.961</v>
      </c>
      <c r="N336" s="18">
        <f t="shared" si="136"/>
        <v>208.188584070796</v>
      </c>
      <c r="O336" s="18">
        <f t="shared" si="137"/>
        <v>124.913150442478</v>
      </c>
      <c r="P336" s="18">
        <f t="shared" si="138"/>
        <v>166.550867256637</v>
      </c>
      <c r="Q336" s="18"/>
      <c r="R336" s="26">
        <v>7710.93</v>
      </c>
      <c r="S336" s="15"/>
    </row>
    <row r="337" s="1" customFormat="1" ht="13.5" outlineLevel="2" spans="1:19">
      <c r="A337" s="15">
        <v>316</v>
      </c>
      <c r="B337" s="15" t="s">
        <v>712</v>
      </c>
      <c r="C337" s="16" t="s">
        <v>737</v>
      </c>
      <c r="D337" s="15" t="s">
        <v>738</v>
      </c>
      <c r="E337" s="15">
        <v>30</v>
      </c>
      <c r="F337" s="17">
        <v>3094</v>
      </c>
      <c r="G337" s="18">
        <v>1281.84</v>
      </c>
      <c r="H337" s="18">
        <v>667.36</v>
      </c>
      <c r="I337" s="18">
        <v>7352</v>
      </c>
      <c r="J337" s="18">
        <f t="shared" si="133"/>
        <v>1070.04955752212</v>
      </c>
      <c r="K337" s="18">
        <f>VLOOKUP(D337,'[1]8月'!$B$1:$G$65536,6,FALSE)</f>
        <v>618.8</v>
      </c>
      <c r="L337" s="18">
        <f t="shared" si="134"/>
        <v>8849.95044247788</v>
      </c>
      <c r="M337" s="18">
        <f t="shared" si="135"/>
        <v>120.666</v>
      </c>
      <c r="N337" s="18">
        <f t="shared" si="136"/>
        <v>221.248761061947</v>
      </c>
      <c r="O337" s="18">
        <f t="shared" si="137"/>
        <v>132.749256637168</v>
      </c>
      <c r="P337" s="18">
        <f t="shared" si="138"/>
        <v>176.999008849557</v>
      </c>
      <c r="Q337" s="18"/>
      <c r="R337" s="26">
        <v>8198.29</v>
      </c>
      <c r="S337" s="15"/>
    </row>
    <row r="338" s="2" customFormat="1" ht="13.5" hidden="1" outlineLevel="1" spans="1:19">
      <c r="A338" s="19"/>
      <c r="B338" s="19" t="s">
        <v>739</v>
      </c>
      <c r="C338" s="20"/>
      <c r="D338" s="19"/>
      <c r="E338" s="19"/>
      <c r="F338" s="21">
        <f t="shared" ref="F338:R338" si="139">SUBTOTAL(9,F324:F337)</f>
        <v>39802</v>
      </c>
      <c r="G338" s="21">
        <f t="shared" si="139"/>
        <v>16489.96</v>
      </c>
      <c r="H338" s="21">
        <f t="shared" si="139"/>
        <v>8586.4</v>
      </c>
      <c r="I338" s="21">
        <f t="shared" si="139"/>
        <v>95801.64</v>
      </c>
      <c r="J338" s="21">
        <f t="shared" si="139"/>
        <v>13906.3185840708</v>
      </c>
      <c r="K338" s="21">
        <f t="shared" si="139"/>
        <v>7960.4</v>
      </c>
      <c r="L338" s="21">
        <f t="shared" si="139"/>
        <v>114932.081415929</v>
      </c>
      <c r="M338" s="21">
        <f t="shared" si="139"/>
        <v>1552.278</v>
      </c>
      <c r="N338" s="21">
        <f t="shared" si="139"/>
        <v>2873.30203539823</v>
      </c>
      <c r="O338" s="21">
        <f t="shared" si="139"/>
        <v>1723.98122123894</v>
      </c>
      <c r="P338" s="21">
        <f t="shared" si="139"/>
        <v>2298.64162831858</v>
      </c>
      <c r="Q338" s="21">
        <f t="shared" si="139"/>
        <v>0</v>
      </c>
      <c r="R338" s="21">
        <f t="shared" si="139"/>
        <v>106483.89</v>
      </c>
      <c r="S338" s="19"/>
    </row>
    <row r="339" s="1" customFormat="1" ht="13.5" outlineLevel="2" spans="1:19">
      <c r="A339" s="15">
        <v>317</v>
      </c>
      <c r="B339" s="15" t="s">
        <v>740</v>
      </c>
      <c r="C339" s="16" t="s">
        <v>741</v>
      </c>
      <c r="D339" s="15" t="s">
        <v>742</v>
      </c>
      <c r="E339" s="15">
        <v>30</v>
      </c>
      <c r="F339" s="17">
        <v>3012</v>
      </c>
      <c r="G339" s="18">
        <v>1247.87</v>
      </c>
      <c r="H339" s="18">
        <v>732.86</v>
      </c>
      <c r="I339" s="18">
        <v>7006.49</v>
      </c>
      <c r="J339" s="18">
        <f t="shared" ref="J339:J349" si="140">(G339+H339+I339)/1.13*0.13</f>
        <v>1033.92796460177</v>
      </c>
      <c r="K339" s="18">
        <f>VLOOKUP(D339,'[1]8月'!$B$1:$G$65536,6,FALSE)</f>
        <v>602.4</v>
      </c>
      <c r="L339" s="18">
        <f t="shared" ref="L339:L349" si="141">(G339+H339+I339)-J339+(K339)</f>
        <v>8555.69203539823</v>
      </c>
      <c r="M339" s="18">
        <f t="shared" ref="M339:M349" si="142">(F339)*0.039</f>
        <v>117.468</v>
      </c>
      <c r="N339" s="18">
        <f t="shared" ref="N339:N349" si="143">L339*0.025</f>
        <v>213.892300884956</v>
      </c>
      <c r="O339" s="18">
        <f t="shared" ref="O339:O349" si="144">L339*0.015</f>
        <v>128.335380530973</v>
      </c>
      <c r="P339" s="18">
        <f t="shared" ref="P339:P349" si="145">L339*0.02</f>
        <v>171.113840707965</v>
      </c>
      <c r="Q339" s="18"/>
      <c r="R339" s="26">
        <v>7924.88</v>
      </c>
      <c r="S339" s="15"/>
    </row>
    <row r="340" s="1" customFormat="1" ht="13.5" outlineLevel="2" spans="1:19">
      <c r="A340" s="15">
        <v>318</v>
      </c>
      <c r="B340" s="15" t="s">
        <v>740</v>
      </c>
      <c r="C340" s="16" t="s">
        <v>743</v>
      </c>
      <c r="D340" s="15" t="s">
        <v>744</v>
      </c>
      <c r="E340" s="15">
        <v>30</v>
      </c>
      <c r="F340" s="17">
        <v>3183</v>
      </c>
      <c r="G340" s="18">
        <v>1318.72</v>
      </c>
      <c r="H340" s="18">
        <v>653.99</v>
      </c>
      <c r="I340" s="18">
        <v>7338.78</v>
      </c>
      <c r="J340" s="18">
        <f t="shared" si="140"/>
        <v>1071.23336283186</v>
      </c>
      <c r="K340" s="18"/>
      <c r="L340" s="18">
        <f t="shared" si="141"/>
        <v>8240.25663716814</v>
      </c>
      <c r="M340" s="18">
        <f t="shared" si="142"/>
        <v>124.137</v>
      </c>
      <c r="N340" s="18">
        <f t="shared" si="143"/>
        <v>206.006415929204</v>
      </c>
      <c r="O340" s="18">
        <f t="shared" si="144"/>
        <v>123.603849557522</v>
      </c>
      <c r="P340" s="18">
        <f t="shared" si="145"/>
        <v>164.805132743363</v>
      </c>
      <c r="Q340" s="18"/>
      <c r="R340" s="26">
        <v>7621.7</v>
      </c>
      <c r="S340" s="15"/>
    </row>
    <row r="341" s="1" customFormat="1" ht="13.5" outlineLevel="2" spans="1:19">
      <c r="A341" s="15">
        <v>319</v>
      </c>
      <c r="B341" s="15" t="s">
        <v>740</v>
      </c>
      <c r="C341" s="16" t="s">
        <v>745</v>
      </c>
      <c r="D341" s="15" t="s">
        <v>746</v>
      </c>
      <c r="E341" s="15">
        <v>30</v>
      </c>
      <c r="F341" s="17">
        <v>3201</v>
      </c>
      <c r="G341" s="18">
        <v>1326.17</v>
      </c>
      <c r="H341" s="18">
        <v>694.09</v>
      </c>
      <c r="I341" s="18">
        <v>7392.03</v>
      </c>
      <c r="J341" s="18">
        <f t="shared" si="140"/>
        <v>1082.82982300885</v>
      </c>
      <c r="K341" s="18">
        <f>VLOOKUP(D341,'[1]8月'!$B$1:$G$65536,6,FALSE)</f>
        <v>640.2</v>
      </c>
      <c r="L341" s="18">
        <f t="shared" si="141"/>
        <v>8969.66017699115</v>
      </c>
      <c r="M341" s="18">
        <f t="shared" si="142"/>
        <v>124.839</v>
      </c>
      <c r="N341" s="18">
        <f t="shared" si="143"/>
        <v>224.241504424779</v>
      </c>
      <c r="O341" s="18">
        <f t="shared" si="144"/>
        <v>134.544902654867</v>
      </c>
      <c r="P341" s="18">
        <f t="shared" si="145"/>
        <v>179.393203539823</v>
      </c>
      <c r="Q341" s="18"/>
      <c r="R341" s="26">
        <v>8306.64</v>
      </c>
      <c r="S341" s="15"/>
    </row>
    <row r="342" s="1" customFormat="1" ht="13.5" outlineLevel="2" spans="1:19">
      <c r="A342" s="15">
        <v>320</v>
      </c>
      <c r="B342" s="15" t="s">
        <v>740</v>
      </c>
      <c r="C342" s="16" t="s">
        <v>747</v>
      </c>
      <c r="D342" s="15" t="s">
        <v>748</v>
      </c>
      <c r="E342" s="15">
        <v>30</v>
      </c>
      <c r="F342" s="17">
        <v>3096</v>
      </c>
      <c r="G342" s="18">
        <v>1282.67</v>
      </c>
      <c r="H342" s="18">
        <v>607.53</v>
      </c>
      <c r="I342" s="18">
        <v>6669.07</v>
      </c>
      <c r="J342" s="18">
        <f t="shared" si="140"/>
        <v>984.694778761062</v>
      </c>
      <c r="K342" s="18">
        <f>VLOOKUP(D342,'[1]8月'!$B$1:$G$65536,6,FALSE)</f>
        <v>619.2</v>
      </c>
      <c r="L342" s="18">
        <f t="shared" si="141"/>
        <v>8193.77522123894</v>
      </c>
      <c r="M342" s="18">
        <f t="shared" si="142"/>
        <v>120.744</v>
      </c>
      <c r="N342" s="18">
        <f t="shared" si="143"/>
        <v>204.844380530973</v>
      </c>
      <c r="O342" s="18">
        <f t="shared" si="144"/>
        <v>122.906628318584</v>
      </c>
      <c r="P342" s="18">
        <f t="shared" si="145"/>
        <v>163.875504424779</v>
      </c>
      <c r="Q342" s="18"/>
      <c r="R342" s="26">
        <v>7581.4</v>
      </c>
      <c r="S342" s="15"/>
    </row>
    <row r="343" s="1" customFormat="1" ht="13.5" outlineLevel="2" spans="1:19">
      <c r="A343" s="15">
        <v>321</v>
      </c>
      <c r="B343" s="15" t="s">
        <v>740</v>
      </c>
      <c r="C343" s="16" t="s">
        <v>749</v>
      </c>
      <c r="D343" s="15" t="s">
        <v>750</v>
      </c>
      <c r="E343" s="15">
        <v>30</v>
      </c>
      <c r="F343" s="17">
        <v>3010</v>
      </c>
      <c r="G343" s="18">
        <v>1247.04</v>
      </c>
      <c r="H343" s="18">
        <v>657.66</v>
      </c>
      <c r="I343" s="18">
        <v>7142.21</v>
      </c>
      <c r="J343" s="18">
        <f t="shared" si="140"/>
        <v>1040.79495575221</v>
      </c>
      <c r="K343" s="18">
        <f>VLOOKUP(D343,'[1]8月'!$B$1:$G$65536,6,FALSE)</f>
        <v>602</v>
      </c>
      <c r="L343" s="18">
        <f t="shared" si="141"/>
        <v>8608.11504424779</v>
      </c>
      <c r="M343" s="18">
        <f t="shared" si="142"/>
        <v>117.39</v>
      </c>
      <c r="N343" s="18">
        <f t="shared" si="143"/>
        <v>215.202876106195</v>
      </c>
      <c r="O343" s="18">
        <f t="shared" si="144"/>
        <v>129.121725663717</v>
      </c>
      <c r="P343" s="18">
        <f t="shared" si="145"/>
        <v>172.162300884956</v>
      </c>
      <c r="Q343" s="18"/>
      <c r="R343" s="26">
        <v>7974.24</v>
      </c>
      <c r="S343" s="15"/>
    </row>
    <row r="344" s="1" customFormat="1" ht="13.5" outlineLevel="2" spans="1:19">
      <c r="A344" s="15">
        <v>322</v>
      </c>
      <c r="B344" s="15" t="s">
        <v>740</v>
      </c>
      <c r="C344" s="16" t="s">
        <v>751</v>
      </c>
      <c r="D344" s="15" t="s">
        <v>752</v>
      </c>
      <c r="E344" s="15">
        <v>30</v>
      </c>
      <c r="F344" s="17">
        <v>3220</v>
      </c>
      <c r="G344" s="18">
        <v>1334.05</v>
      </c>
      <c r="H344" s="18">
        <v>705.79</v>
      </c>
      <c r="I344" s="18">
        <v>7462.92</v>
      </c>
      <c r="J344" s="18">
        <f t="shared" si="140"/>
        <v>1093.23787610619</v>
      </c>
      <c r="K344" s="18"/>
      <c r="L344" s="18">
        <f t="shared" si="141"/>
        <v>8409.5221238938</v>
      </c>
      <c r="M344" s="18">
        <f t="shared" si="142"/>
        <v>125.58</v>
      </c>
      <c r="N344" s="18">
        <f t="shared" si="143"/>
        <v>210.238053097345</v>
      </c>
      <c r="O344" s="18">
        <f t="shared" si="144"/>
        <v>126.142831858407</v>
      </c>
      <c r="P344" s="18">
        <f t="shared" si="145"/>
        <v>168.190442477876</v>
      </c>
      <c r="Q344" s="18"/>
      <c r="R344" s="26">
        <v>7779.37</v>
      </c>
      <c r="S344" s="15"/>
    </row>
    <row r="345" s="1" customFormat="1" ht="13.5" outlineLevel="2" spans="1:19">
      <c r="A345" s="15">
        <v>323</v>
      </c>
      <c r="B345" s="15" t="s">
        <v>740</v>
      </c>
      <c r="C345" s="16" t="s">
        <v>753</v>
      </c>
      <c r="D345" s="15" t="s">
        <v>754</v>
      </c>
      <c r="E345" s="15">
        <v>30</v>
      </c>
      <c r="F345" s="17">
        <v>3349</v>
      </c>
      <c r="G345" s="18">
        <v>1387.49</v>
      </c>
      <c r="H345" s="18">
        <v>825.09</v>
      </c>
      <c r="I345" s="18">
        <v>7890.65</v>
      </c>
      <c r="J345" s="18">
        <f t="shared" si="140"/>
        <v>1162.31849557522</v>
      </c>
      <c r="K345" s="18">
        <f>VLOOKUP(D345,'[1]8月'!$B$1:$G$65536,6,FALSE)</f>
        <v>669.8</v>
      </c>
      <c r="L345" s="18">
        <f t="shared" si="141"/>
        <v>9610.71150442478</v>
      </c>
      <c r="M345" s="18">
        <f t="shared" si="142"/>
        <v>130.611</v>
      </c>
      <c r="N345" s="18">
        <f t="shared" si="143"/>
        <v>240.267787610619</v>
      </c>
      <c r="O345" s="18">
        <f t="shared" si="144"/>
        <v>144.160672566372</v>
      </c>
      <c r="P345" s="18">
        <f t="shared" si="145"/>
        <v>192.214230088496</v>
      </c>
      <c r="Q345" s="18"/>
      <c r="R345" s="26">
        <v>8903.46</v>
      </c>
      <c r="S345" s="15"/>
    </row>
    <row r="346" s="1" customFormat="1" ht="13.5" outlineLevel="2" spans="1:19">
      <c r="A346" s="15">
        <v>324</v>
      </c>
      <c r="B346" s="15" t="s">
        <v>740</v>
      </c>
      <c r="C346" s="16" t="s">
        <v>755</v>
      </c>
      <c r="D346" s="15" t="s">
        <v>756</v>
      </c>
      <c r="E346" s="15">
        <v>30</v>
      </c>
      <c r="F346" s="17">
        <v>3074</v>
      </c>
      <c r="G346" s="18">
        <v>1273.56</v>
      </c>
      <c r="H346" s="18">
        <v>679.72</v>
      </c>
      <c r="I346" s="18">
        <v>6945.34</v>
      </c>
      <c r="J346" s="18">
        <f t="shared" si="140"/>
        <v>1023.73504424779</v>
      </c>
      <c r="K346" s="18">
        <f>VLOOKUP(D346,'[1]8月'!$B$1:$G$65536,6,FALSE)</f>
        <v>614.8</v>
      </c>
      <c r="L346" s="18">
        <f t="shared" si="141"/>
        <v>8489.68495575221</v>
      </c>
      <c r="M346" s="18">
        <f t="shared" si="142"/>
        <v>119.886</v>
      </c>
      <c r="N346" s="18">
        <f t="shared" si="143"/>
        <v>212.242123893805</v>
      </c>
      <c r="O346" s="18">
        <f t="shared" si="144"/>
        <v>127.345274336283</v>
      </c>
      <c r="P346" s="18">
        <f t="shared" si="145"/>
        <v>169.793699115044</v>
      </c>
      <c r="Q346" s="18"/>
      <c r="R346" s="26">
        <v>7860.42</v>
      </c>
      <c r="S346" s="15"/>
    </row>
    <row r="347" s="1" customFormat="1" ht="13.5" outlineLevel="2" spans="1:19">
      <c r="A347" s="15">
        <v>325</v>
      </c>
      <c r="B347" s="15" t="s">
        <v>740</v>
      </c>
      <c r="C347" s="16" t="s">
        <v>757</v>
      </c>
      <c r="D347" s="15" t="s">
        <v>758</v>
      </c>
      <c r="E347" s="15">
        <v>30</v>
      </c>
      <c r="F347" s="17">
        <v>3205</v>
      </c>
      <c r="G347" s="18">
        <v>1327.83</v>
      </c>
      <c r="H347" s="18">
        <v>789.33</v>
      </c>
      <c r="I347" s="18">
        <v>7645.83</v>
      </c>
      <c r="J347" s="18">
        <f t="shared" si="140"/>
        <v>1123.17584070796</v>
      </c>
      <c r="K347" s="18">
        <f>VLOOKUP(D347,'[1]8月'!$B$1:$G$65536,6,FALSE)</f>
        <v>641</v>
      </c>
      <c r="L347" s="18">
        <f t="shared" si="141"/>
        <v>9280.81415929203</v>
      </c>
      <c r="M347" s="18">
        <f t="shared" si="142"/>
        <v>124.995</v>
      </c>
      <c r="N347" s="18">
        <f t="shared" si="143"/>
        <v>232.020353982301</v>
      </c>
      <c r="O347" s="18">
        <f t="shared" si="144"/>
        <v>139.212212389381</v>
      </c>
      <c r="P347" s="18">
        <f t="shared" si="145"/>
        <v>185.616283185841</v>
      </c>
      <c r="Q347" s="18"/>
      <c r="R347" s="26">
        <v>8598.97</v>
      </c>
      <c r="S347" s="15"/>
    </row>
    <row r="348" s="1" customFormat="1" ht="13.5" outlineLevel="2" spans="1:19">
      <c r="A348" s="15">
        <v>326</v>
      </c>
      <c r="B348" s="15" t="s">
        <v>740</v>
      </c>
      <c r="C348" s="16" t="s">
        <v>759</v>
      </c>
      <c r="D348" s="15" t="s">
        <v>760</v>
      </c>
      <c r="E348" s="15">
        <v>30</v>
      </c>
      <c r="F348" s="17">
        <v>3118</v>
      </c>
      <c r="G348" s="18">
        <v>1291.79</v>
      </c>
      <c r="H348" s="18">
        <v>820.41</v>
      </c>
      <c r="I348" s="18">
        <v>7522.53</v>
      </c>
      <c r="J348" s="18">
        <f t="shared" si="140"/>
        <v>1108.42026548673</v>
      </c>
      <c r="K348" s="18">
        <f>VLOOKUP(D348,'[1]8月'!$B$1:$G$65536,6,FALSE)</f>
        <v>623.6</v>
      </c>
      <c r="L348" s="18">
        <f t="shared" si="141"/>
        <v>9149.90973451327</v>
      </c>
      <c r="M348" s="18">
        <f t="shared" si="142"/>
        <v>121.602</v>
      </c>
      <c r="N348" s="18">
        <f t="shared" si="143"/>
        <v>228.747743362832</v>
      </c>
      <c r="O348" s="18">
        <f t="shared" si="144"/>
        <v>137.248646017699</v>
      </c>
      <c r="P348" s="18">
        <f t="shared" si="145"/>
        <v>182.998194690265</v>
      </c>
      <c r="Q348" s="18"/>
      <c r="R348" s="26">
        <v>8479.31</v>
      </c>
      <c r="S348" s="15"/>
    </row>
    <row r="349" s="1" customFormat="1" ht="13.5" outlineLevel="2" spans="1:19">
      <c r="A349" s="15">
        <v>327</v>
      </c>
      <c r="B349" s="15" t="s">
        <v>740</v>
      </c>
      <c r="C349" s="16" t="s">
        <v>761</v>
      </c>
      <c r="D349" s="15" t="s">
        <v>762</v>
      </c>
      <c r="E349" s="15">
        <v>30</v>
      </c>
      <c r="F349" s="17">
        <v>2926</v>
      </c>
      <c r="G349" s="18">
        <v>1212.24</v>
      </c>
      <c r="H349" s="18">
        <v>666.36</v>
      </c>
      <c r="I349" s="18">
        <v>6628.91</v>
      </c>
      <c r="J349" s="18">
        <f t="shared" si="140"/>
        <v>978.740088495575</v>
      </c>
      <c r="K349" s="18">
        <f>VLOOKUP(D349,'[1]8月'!$B$1:$G$65536,6,FALSE)</f>
        <v>585.2</v>
      </c>
      <c r="L349" s="18">
        <f t="shared" si="141"/>
        <v>8113.96991150443</v>
      </c>
      <c r="M349" s="18">
        <f t="shared" si="142"/>
        <v>114.114</v>
      </c>
      <c r="N349" s="18">
        <f t="shared" si="143"/>
        <v>202.849247787611</v>
      </c>
      <c r="O349" s="18">
        <f t="shared" si="144"/>
        <v>121.709548672566</v>
      </c>
      <c r="P349" s="18">
        <f t="shared" si="145"/>
        <v>162.279398230089</v>
      </c>
      <c r="Q349" s="18"/>
      <c r="R349" s="26">
        <v>7513.02</v>
      </c>
      <c r="S349" s="15"/>
    </row>
    <row r="350" s="2" customFormat="1" ht="13.5" hidden="1" outlineLevel="1" spans="1:19">
      <c r="A350" s="19"/>
      <c r="B350" s="19" t="s">
        <v>763</v>
      </c>
      <c r="C350" s="20"/>
      <c r="D350" s="19"/>
      <c r="E350" s="19"/>
      <c r="F350" s="21">
        <f t="shared" ref="F350:R350" si="146">SUBTOTAL(9,F339:F349)</f>
        <v>34394</v>
      </c>
      <c r="G350" s="21">
        <f t="shared" si="146"/>
        <v>14249.43</v>
      </c>
      <c r="H350" s="21">
        <f t="shared" si="146"/>
        <v>7832.83</v>
      </c>
      <c r="I350" s="21">
        <f t="shared" si="146"/>
        <v>79644.76</v>
      </c>
      <c r="J350" s="21">
        <f t="shared" si="146"/>
        <v>11703.1084955752</v>
      </c>
      <c r="K350" s="21">
        <f t="shared" si="146"/>
        <v>5598.2</v>
      </c>
      <c r="L350" s="21">
        <f t="shared" si="146"/>
        <v>95622.1115044248</v>
      </c>
      <c r="M350" s="21">
        <f t="shared" si="146"/>
        <v>1341.366</v>
      </c>
      <c r="N350" s="21">
        <f t="shared" si="146"/>
        <v>2390.55278761062</v>
      </c>
      <c r="O350" s="21">
        <f t="shared" si="146"/>
        <v>1434.33167256637</v>
      </c>
      <c r="P350" s="21">
        <f t="shared" si="146"/>
        <v>1912.4422300885</v>
      </c>
      <c r="Q350" s="21">
        <f t="shared" si="146"/>
        <v>0</v>
      </c>
      <c r="R350" s="21">
        <f t="shared" si="146"/>
        <v>88543.41</v>
      </c>
      <c r="S350" s="19"/>
    </row>
    <row r="351" s="1" customFormat="1" ht="13.5" outlineLevel="2" spans="1:19">
      <c r="A351" s="15">
        <v>328</v>
      </c>
      <c r="B351" s="15" t="s">
        <v>764</v>
      </c>
      <c r="C351" s="16" t="s">
        <v>765</v>
      </c>
      <c r="D351" s="15" t="s">
        <v>766</v>
      </c>
      <c r="E351" s="15">
        <v>30</v>
      </c>
      <c r="F351" s="17">
        <v>3161</v>
      </c>
      <c r="G351" s="18">
        <v>1309.6</v>
      </c>
      <c r="H351" s="18">
        <v>734.52</v>
      </c>
      <c r="I351" s="18">
        <v>7509.99</v>
      </c>
      <c r="J351" s="18">
        <f t="shared" ref="J351:J376" si="147">(G351+H351+I351)/1.13*0.13</f>
        <v>1099.14539823009</v>
      </c>
      <c r="K351" s="18">
        <f>VLOOKUP(D351,'[1]8月'!$B$1:$G$65536,6,FALSE)</f>
        <v>632.2</v>
      </c>
      <c r="L351" s="18">
        <f t="shared" ref="L351:L376" si="148">(G351+H351+I351)-J351+(K351)</f>
        <v>9087.16460176991</v>
      </c>
      <c r="M351" s="18">
        <f t="shared" ref="M351:M376" si="149">(F351)*0.039</f>
        <v>123.279</v>
      </c>
      <c r="N351" s="18">
        <f t="shared" ref="N351:N376" si="150">L351*0.025</f>
        <v>227.179115044248</v>
      </c>
      <c r="O351" s="18">
        <f t="shared" ref="O351:O376" si="151">L351*0.015</f>
        <v>136.307469026549</v>
      </c>
      <c r="P351" s="18">
        <f t="shared" ref="P351:P376" si="152">L351*0.02</f>
        <v>181.743292035398</v>
      </c>
      <c r="Q351" s="18"/>
      <c r="R351" s="26">
        <v>8418.66</v>
      </c>
      <c r="S351" s="15"/>
    </row>
    <row r="352" s="1" customFormat="1" ht="13.5" outlineLevel="2" spans="1:19">
      <c r="A352" s="15">
        <v>329</v>
      </c>
      <c r="B352" s="15" t="s">
        <v>764</v>
      </c>
      <c r="C352" s="16" t="s">
        <v>767</v>
      </c>
      <c r="D352" s="15" t="s">
        <v>768</v>
      </c>
      <c r="E352" s="15">
        <v>30</v>
      </c>
      <c r="F352" s="17">
        <v>3128</v>
      </c>
      <c r="G352" s="18">
        <v>1295.93</v>
      </c>
      <c r="H352" s="18">
        <v>706.13</v>
      </c>
      <c r="I352" s="18">
        <v>6931.95</v>
      </c>
      <c r="J352" s="18">
        <f t="shared" si="147"/>
        <v>1027.80646017699</v>
      </c>
      <c r="K352" s="18">
        <f>VLOOKUP(D352,'[1]8月'!$B$1:$G$65536,6,FALSE)</f>
        <v>625.6</v>
      </c>
      <c r="L352" s="18">
        <f t="shared" si="148"/>
        <v>8531.80353982301</v>
      </c>
      <c r="M352" s="18">
        <f t="shared" si="149"/>
        <v>121.992</v>
      </c>
      <c r="N352" s="18">
        <f t="shared" si="150"/>
        <v>213.295088495575</v>
      </c>
      <c r="O352" s="18">
        <f t="shared" si="151"/>
        <v>127.977053097345</v>
      </c>
      <c r="P352" s="18">
        <f t="shared" si="152"/>
        <v>170.63607079646</v>
      </c>
      <c r="Q352" s="18"/>
      <c r="R352" s="26">
        <v>7897.9</v>
      </c>
      <c r="S352" s="15"/>
    </row>
    <row r="353" s="1" customFormat="1" ht="13.5" outlineLevel="2" spans="1:19">
      <c r="A353" s="15">
        <v>330</v>
      </c>
      <c r="B353" s="15" t="s">
        <v>764</v>
      </c>
      <c r="C353" s="16" t="s">
        <v>769</v>
      </c>
      <c r="D353" s="15" t="s">
        <v>770</v>
      </c>
      <c r="E353" s="15">
        <v>30</v>
      </c>
      <c r="F353" s="17">
        <v>3340</v>
      </c>
      <c r="G353" s="18">
        <v>1383.76</v>
      </c>
      <c r="H353" s="18">
        <v>772.95</v>
      </c>
      <c r="I353" s="18">
        <v>7714.25</v>
      </c>
      <c r="J353" s="18">
        <f t="shared" si="147"/>
        <v>1135.59716814159</v>
      </c>
      <c r="K353" s="18">
        <f>VLOOKUP(D353,'[1]8月'!$B$1:$G$65536,6,FALSE)</f>
        <v>668</v>
      </c>
      <c r="L353" s="18">
        <f t="shared" si="148"/>
        <v>9403.36283185841</v>
      </c>
      <c r="M353" s="18">
        <f t="shared" si="149"/>
        <v>130.26</v>
      </c>
      <c r="N353" s="18">
        <f t="shared" si="150"/>
        <v>235.08407079646</v>
      </c>
      <c r="O353" s="18">
        <f t="shared" si="151"/>
        <v>141.050442477876</v>
      </c>
      <c r="P353" s="18">
        <f t="shared" si="152"/>
        <v>188.067256637168</v>
      </c>
      <c r="Q353" s="18"/>
      <c r="R353" s="26">
        <v>8708.9</v>
      </c>
      <c r="S353" s="15"/>
    </row>
    <row r="354" s="1" customFormat="1" ht="13.5" outlineLevel="2" spans="1:19">
      <c r="A354" s="15">
        <v>331</v>
      </c>
      <c r="B354" s="15" t="s">
        <v>764</v>
      </c>
      <c r="C354" s="16" t="s">
        <v>771</v>
      </c>
      <c r="D354" s="15" t="s">
        <v>772</v>
      </c>
      <c r="E354" s="15">
        <v>30</v>
      </c>
      <c r="F354" s="17">
        <v>2849</v>
      </c>
      <c r="G354" s="18">
        <v>1180.34</v>
      </c>
      <c r="H354" s="18">
        <v>524.66</v>
      </c>
      <c r="I354" s="18">
        <v>6085.55</v>
      </c>
      <c r="J354" s="18">
        <f t="shared" si="147"/>
        <v>896.25796460177</v>
      </c>
      <c r="K354" s="18">
        <f>VLOOKUP(D354,'[1]8月'!$B$1:$G$65536,6,FALSE)</f>
        <v>569.8</v>
      </c>
      <c r="L354" s="18">
        <f t="shared" si="148"/>
        <v>7464.09203539823</v>
      </c>
      <c r="M354" s="18">
        <f t="shared" si="149"/>
        <v>111.111</v>
      </c>
      <c r="N354" s="18">
        <f t="shared" si="150"/>
        <v>186.602300884956</v>
      </c>
      <c r="O354" s="18">
        <f t="shared" si="151"/>
        <v>111.961380530973</v>
      </c>
      <c r="P354" s="18">
        <f t="shared" si="152"/>
        <v>149.281840707965</v>
      </c>
      <c r="Q354" s="18"/>
      <c r="R354" s="26">
        <v>6905.14</v>
      </c>
      <c r="S354" s="15"/>
    </row>
    <row r="355" s="1" customFormat="1" ht="13.5" outlineLevel="2" spans="1:19">
      <c r="A355" s="15">
        <v>332</v>
      </c>
      <c r="B355" s="15" t="s">
        <v>764</v>
      </c>
      <c r="C355" s="16" t="s">
        <v>773</v>
      </c>
      <c r="D355" s="15" t="s">
        <v>774</v>
      </c>
      <c r="E355" s="15">
        <v>30</v>
      </c>
      <c r="F355" s="17">
        <v>3455</v>
      </c>
      <c r="G355" s="18">
        <v>1431.41</v>
      </c>
      <c r="H355" s="18">
        <v>781.32</v>
      </c>
      <c r="I355" s="18">
        <v>7812.23</v>
      </c>
      <c r="J355" s="18">
        <f t="shared" si="147"/>
        <v>1153.31398230089</v>
      </c>
      <c r="K355" s="18">
        <f>VLOOKUP(D355,'[1]8月'!$B$1:$G$65536,6,FALSE)</f>
        <v>691</v>
      </c>
      <c r="L355" s="18">
        <f t="shared" si="148"/>
        <v>9562.64601769911</v>
      </c>
      <c r="M355" s="18">
        <f t="shared" si="149"/>
        <v>134.745</v>
      </c>
      <c r="N355" s="18">
        <f t="shared" si="150"/>
        <v>239.066150442478</v>
      </c>
      <c r="O355" s="18">
        <f t="shared" si="151"/>
        <v>143.439690265487</v>
      </c>
      <c r="P355" s="18">
        <f t="shared" si="152"/>
        <v>191.252920353982</v>
      </c>
      <c r="Q355" s="18"/>
      <c r="R355" s="26">
        <v>8854.14</v>
      </c>
      <c r="S355" s="15"/>
    </row>
    <row r="356" s="1" customFormat="1" ht="13.5" outlineLevel="2" spans="1:19">
      <c r="A356" s="15">
        <v>333</v>
      </c>
      <c r="B356" s="15" t="s">
        <v>764</v>
      </c>
      <c r="C356" s="16" t="s">
        <v>775</v>
      </c>
      <c r="D356" s="15" t="s">
        <v>776</v>
      </c>
      <c r="E356" s="15">
        <v>30</v>
      </c>
      <c r="F356" s="17">
        <v>3234</v>
      </c>
      <c r="G356" s="18">
        <v>1339.85</v>
      </c>
      <c r="H356" s="18">
        <v>681.06</v>
      </c>
      <c r="I356" s="18">
        <v>7032.26</v>
      </c>
      <c r="J356" s="18">
        <f t="shared" si="147"/>
        <v>1041.51513274336</v>
      </c>
      <c r="K356" s="18">
        <f>VLOOKUP(D356,'[1]8月'!$B$1:$G$65536,6,FALSE)</f>
        <v>646.8</v>
      </c>
      <c r="L356" s="18">
        <f t="shared" si="148"/>
        <v>8658.45486725664</v>
      </c>
      <c r="M356" s="18">
        <f t="shared" si="149"/>
        <v>126.126</v>
      </c>
      <c r="N356" s="18">
        <f t="shared" si="150"/>
        <v>216.461371681416</v>
      </c>
      <c r="O356" s="18">
        <f t="shared" si="151"/>
        <v>129.87682300885</v>
      </c>
      <c r="P356" s="18">
        <f t="shared" si="152"/>
        <v>173.169097345133</v>
      </c>
      <c r="Q356" s="18">
        <v>8430</v>
      </c>
      <c r="R356" s="26">
        <v>0</v>
      </c>
      <c r="S356" s="15">
        <v>-417.18</v>
      </c>
    </row>
    <row r="357" s="1" customFormat="1" ht="13.5" outlineLevel="2" spans="1:19">
      <c r="A357" s="15">
        <v>334</v>
      </c>
      <c r="B357" s="15" t="s">
        <v>764</v>
      </c>
      <c r="C357" s="16" t="s">
        <v>777</v>
      </c>
      <c r="D357" s="15" t="s">
        <v>778</v>
      </c>
      <c r="E357" s="15">
        <v>30</v>
      </c>
      <c r="F357" s="17">
        <v>2972</v>
      </c>
      <c r="G357" s="18">
        <v>1231.3</v>
      </c>
      <c r="H357" s="18">
        <v>678.06</v>
      </c>
      <c r="I357" s="18">
        <v>7083.91</v>
      </c>
      <c r="J357" s="18">
        <f t="shared" si="147"/>
        <v>1034.62398230089</v>
      </c>
      <c r="K357" s="18">
        <f>VLOOKUP(D357,'[1]8月'!$B$1:$G$65536,6,FALSE)</f>
        <v>594.4</v>
      </c>
      <c r="L357" s="18">
        <f t="shared" si="148"/>
        <v>8553.04601769911</v>
      </c>
      <c r="M357" s="18">
        <f t="shared" si="149"/>
        <v>115.908</v>
      </c>
      <c r="N357" s="18">
        <f t="shared" si="150"/>
        <v>213.826150442478</v>
      </c>
      <c r="O357" s="18">
        <f t="shared" si="151"/>
        <v>128.295690265487</v>
      </c>
      <c r="P357" s="18">
        <f t="shared" si="152"/>
        <v>171.060920353982</v>
      </c>
      <c r="Q357" s="18"/>
      <c r="R357" s="26">
        <v>7923.96</v>
      </c>
      <c r="S357" s="15"/>
    </row>
    <row r="358" s="1" customFormat="1" ht="13.5" outlineLevel="2" spans="1:19">
      <c r="A358" s="15">
        <v>335</v>
      </c>
      <c r="B358" s="15" t="s">
        <v>764</v>
      </c>
      <c r="C358" s="16" t="s">
        <v>779</v>
      </c>
      <c r="D358" s="15" t="s">
        <v>780</v>
      </c>
      <c r="E358" s="15">
        <v>30</v>
      </c>
      <c r="F358" s="17">
        <v>2998</v>
      </c>
      <c r="G358" s="18">
        <v>1242.07</v>
      </c>
      <c r="H358" s="18">
        <v>785.33</v>
      </c>
      <c r="I358" s="18">
        <v>8600.22</v>
      </c>
      <c r="J358" s="18">
        <f t="shared" si="147"/>
        <v>1222.64654867257</v>
      </c>
      <c r="K358" s="18">
        <f>VLOOKUP(D358,'[1]8月'!$B$1:$G$65536,6,FALSE)</f>
        <v>599.6</v>
      </c>
      <c r="L358" s="18">
        <f t="shared" si="148"/>
        <v>10004.5734513274</v>
      </c>
      <c r="M358" s="18">
        <f t="shared" si="149"/>
        <v>116.922</v>
      </c>
      <c r="N358" s="18">
        <f t="shared" si="150"/>
        <v>250.114336283186</v>
      </c>
      <c r="O358" s="18">
        <f t="shared" si="151"/>
        <v>150.068601769911</v>
      </c>
      <c r="P358" s="18">
        <f t="shared" si="152"/>
        <v>200.091469026549</v>
      </c>
      <c r="Q358" s="18"/>
      <c r="R358" s="26">
        <v>9287.38</v>
      </c>
      <c r="S358" s="15"/>
    </row>
    <row r="359" s="1" customFormat="1" ht="13.5" outlineLevel="2" spans="1:19">
      <c r="A359" s="15">
        <v>336</v>
      </c>
      <c r="B359" s="15" t="s">
        <v>764</v>
      </c>
      <c r="C359" s="16" t="s">
        <v>781</v>
      </c>
      <c r="D359" s="15" t="s">
        <v>782</v>
      </c>
      <c r="E359" s="15">
        <v>30</v>
      </c>
      <c r="F359" s="17">
        <v>2603</v>
      </c>
      <c r="G359" s="18">
        <v>1078.42</v>
      </c>
      <c r="H359" s="18">
        <v>614.89</v>
      </c>
      <c r="I359" s="18">
        <v>6343.79</v>
      </c>
      <c r="J359" s="18">
        <f t="shared" si="147"/>
        <v>924.622123893805</v>
      </c>
      <c r="K359" s="18">
        <f>VLOOKUP(D359,'[1]8月'!$B$1:$G$65536,6,FALSE)</f>
        <v>520.6</v>
      </c>
      <c r="L359" s="18">
        <f t="shared" si="148"/>
        <v>7633.0778761062</v>
      </c>
      <c r="M359" s="18">
        <f t="shared" si="149"/>
        <v>101.517</v>
      </c>
      <c r="N359" s="18">
        <f t="shared" si="150"/>
        <v>190.826946902655</v>
      </c>
      <c r="O359" s="18">
        <f t="shared" si="151"/>
        <v>114.496168141593</v>
      </c>
      <c r="P359" s="18">
        <f t="shared" si="152"/>
        <v>152.661557522124</v>
      </c>
      <c r="Q359" s="18"/>
      <c r="R359" s="26">
        <v>7073.58</v>
      </c>
      <c r="S359" s="15"/>
    </row>
    <row r="360" s="1" customFormat="1" ht="13.5" outlineLevel="2" spans="1:19">
      <c r="A360" s="15">
        <v>337</v>
      </c>
      <c r="B360" s="15" t="s">
        <v>764</v>
      </c>
      <c r="C360" s="16" t="s">
        <v>783</v>
      </c>
      <c r="D360" s="15" t="s">
        <v>784</v>
      </c>
      <c r="E360" s="15">
        <v>30</v>
      </c>
      <c r="F360" s="17">
        <v>2871</v>
      </c>
      <c r="G360" s="18">
        <v>1189.46</v>
      </c>
      <c r="H360" s="18">
        <v>657.66</v>
      </c>
      <c r="I360" s="18">
        <v>6695.88</v>
      </c>
      <c r="J360" s="18">
        <f t="shared" si="147"/>
        <v>982.823008849558</v>
      </c>
      <c r="K360" s="18">
        <f>VLOOKUP(D360,'[1]8月'!$B$1:$G$65536,6,FALSE)</f>
        <v>574.2</v>
      </c>
      <c r="L360" s="18">
        <f t="shared" si="148"/>
        <v>8134.37699115044</v>
      </c>
      <c r="M360" s="18">
        <f t="shared" si="149"/>
        <v>111.969</v>
      </c>
      <c r="N360" s="18">
        <f t="shared" si="150"/>
        <v>203.359424778761</v>
      </c>
      <c r="O360" s="18">
        <f t="shared" si="151"/>
        <v>122.015654867257</v>
      </c>
      <c r="P360" s="18">
        <f t="shared" si="152"/>
        <v>162.687539823009</v>
      </c>
      <c r="Q360" s="18"/>
      <c r="R360" s="26">
        <v>7534.35</v>
      </c>
      <c r="S360" s="15"/>
    </row>
    <row r="361" s="1" customFormat="1" ht="13.5" outlineLevel="2" spans="1:19">
      <c r="A361" s="15">
        <v>338</v>
      </c>
      <c r="B361" s="15" t="s">
        <v>764</v>
      </c>
      <c r="C361" s="16" t="s">
        <v>785</v>
      </c>
      <c r="D361" s="15" t="s">
        <v>786</v>
      </c>
      <c r="E361" s="15">
        <v>30</v>
      </c>
      <c r="F361" s="17">
        <v>3082</v>
      </c>
      <c r="G361" s="18">
        <v>1276.87</v>
      </c>
      <c r="H361" s="18">
        <v>595.51</v>
      </c>
      <c r="I361" s="18">
        <v>6706.56</v>
      </c>
      <c r="J361" s="18">
        <f t="shared" si="147"/>
        <v>986.957699115044</v>
      </c>
      <c r="K361" s="18">
        <f>VLOOKUP(D361,'[1]8月'!$B$1:$G$65536,6,FALSE)</f>
        <v>616.4</v>
      </c>
      <c r="L361" s="18">
        <f t="shared" si="148"/>
        <v>8208.38230088496</v>
      </c>
      <c r="M361" s="18">
        <f t="shared" si="149"/>
        <v>120.198</v>
      </c>
      <c r="N361" s="18">
        <f t="shared" si="150"/>
        <v>205.209557522124</v>
      </c>
      <c r="O361" s="18">
        <f t="shared" si="151"/>
        <v>123.125734513274</v>
      </c>
      <c r="P361" s="18">
        <f t="shared" si="152"/>
        <v>164.167646017699</v>
      </c>
      <c r="Q361" s="18"/>
      <c r="R361" s="26">
        <v>7595.68</v>
      </c>
      <c r="S361" s="15"/>
    </row>
    <row r="362" s="1" customFormat="1" ht="13.5" outlineLevel="2" spans="1:19">
      <c r="A362" s="15">
        <v>339</v>
      </c>
      <c r="B362" s="15" t="s">
        <v>764</v>
      </c>
      <c r="C362" s="16" t="s">
        <v>787</v>
      </c>
      <c r="D362" s="15" t="s">
        <v>788</v>
      </c>
      <c r="E362" s="15">
        <v>30</v>
      </c>
      <c r="F362" s="17">
        <v>3520</v>
      </c>
      <c r="G362" s="18">
        <v>1458.34</v>
      </c>
      <c r="H362" s="18">
        <v>706.79</v>
      </c>
      <c r="I362" s="18">
        <v>7701.78</v>
      </c>
      <c r="J362" s="18">
        <f t="shared" si="147"/>
        <v>1135.13123893805</v>
      </c>
      <c r="K362" s="18">
        <f>VLOOKUP(D362,'[1]8月'!$B$1:$G$65536,6,FALSE)</f>
        <v>704</v>
      </c>
      <c r="L362" s="18">
        <f t="shared" si="148"/>
        <v>9435.77876106195</v>
      </c>
      <c r="M362" s="18">
        <f t="shared" si="149"/>
        <v>137.28</v>
      </c>
      <c r="N362" s="18">
        <f t="shared" si="150"/>
        <v>235.894469026549</v>
      </c>
      <c r="O362" s="18">
        <f t="shared" si="151"/>
        <v>141.536681415929</v>
      </c>
      <c r="P362" s="18">
        <f t="shared" si="152"/>
        <v>188.715575221239</v>
      </c>
      <c r="Q362" s="18"/>
      <c r="R362" s="26">
        <v>8732.35</v>
      </c>
      <c r="S362" s="15"/>
    </row>
    <row r="363" s="1" customFormat="1" ht="13.5" outlineLevel="2" spans="1:19">
      <c r="A363" s="15">
        <v>340</v>
      </c>
      <c r="B363" s="15" t="s">
        <v>764</v>
      </c>
      <c r="C363" s="16" t="s">
        <v>789</v>
      </c>
      <c r="D363" s="15" t="s">
        <v>790</v>
      </c>
      <c r="E363" s="15">
        <v>30</v>
      </c>
      <c r="F363" s="17">
        <v>3369</v>
      </c>
      <c r="G363" s="18">
        <v>1395.78</v>
      </c>
      <c r="H363" s="18">
        <v>794.01</v>
      </c>
      <c r="I363" s="18">
        <v>7737.88</v>
      </c>
      <c r="J363" s="18">
        <f t="shared" si="147"/>
        <v>1142.12132743363</v>
      </c>
      <c r="K363" s="18">
        <f>VLOOKUP(D363,'[1]8月'!$B$1:$G$65536,6,FALSE)</f>
        <v>673.8</v>
      </c>
      <c r="L363" s="18">
        <f t="shared" si="148"/>
        <v>9459.34867256637</v>
      </c>
      <c r="M363" s="18">
        <f t="shared" si="149"/>
        <v>131.391</v>
      </c>
      <c r="N363" s="18">
        <f t="shared" si="150"/>
        <v>236.483716814159</v>
      </c>
      <c r="O363" s="18">
        <f t="shared" si="151"/>
        <v>141.890230088496</v>
      </c>
      <c r="P363" s="18">
        <f t="shared" si="152"/>
        <v>189.186973451327</v>
      </c>
      <c r="Q363" s="18"/>
      <c r="R363" s="26">
        <v>8760.4</v>
      </c>
      <c r="S363" s="15"/>
    </row>
    <row r="364" s="1" customFormat="1" ht="13.5" outlineLevel="2" spans="1:19">
      <c r="A364" s="15">
        <v>341</v>
      </c>
      <c r="B364" s="15" t="s">
        <v>764</v>
      </c>
      <c r="C364" s="16" t="s">
        <v>791</v>
      </c>
      <c r="D364" s="15" t="s">
        <v>792</v>
      </c>
      <c r="E364" s="15">
        <v>30</v>
      </c>
      <c r="F364" s="17">
        <v>2400</v>
      </c>
      <c r="G364" s="18">
        <v>994.32</v>
      </c>
      <c r="H364" s="18">
        <v>539.36</v>
      </c>
      <c r="I364" s="18">
        <v>5730.3</v>
      </c>
      <c r="J364" s="18">
        <f t="shared" si="147"/>
        <v>835.679115044248</v>
      </c>
      <c r="K364" s="18">
        <f>VLOOKUP(D364,'[1]8月'!$B$1:$G$65536,6,FALSE)</f>
        <v>480</v>
      </c>
      <c r="L364" s="18">
        <f t="shared" si="148"/>
        <v>6908.30088495575</v>
      </c>
      <c r="M364" s="18">
        <f t="shared" si="149"/>
        <v>93.6</v>
      </c>
      <c r="N364" s="18">
        <f t="shared" si="150"/>
        <v>172.707522123894</v>
      </c>
      <c r="O364" s="18">
        <f t="shared" si="151"/>
        <v>103.624513274336</v>
      </c>
      <c r="P364" s="18">
        <f t="shared" si="152"/>
        <v>138.166017699115</v>
      </c>
      <c r="Q364" s="18"/>
      <c r="R364" s="26">
        <v>6400.2</v>
      </c>
      <c r="S364" s="15"/>
    </row>
    <row r="365" s="1" customFormat="1" ht="13.5" outlineLevel="2" spans="1:19">
      <c r="A365" s="15">
        <v>342</v>
      </c>
      <c r="B365" s="15" t="s">
        <v>764</v>
      </c>
      <c r="C365" s="16" t="s">
        <v>793</v>
      </c>
      <c r="D365" s="15" t="s">
        <v>794</v>
      </c>
      <c r="E365" s="15">
        <v>10</v>
      </c>
      <c r="F365" s="17">
        <v>941</v>
      </c>
      <c r="G365" s="18">
        <v>389.86</v>
      </c>
      <c r="H365" s="18">
        <v>231.58</v>
      </c>
      <c r="I365" s="18">
        <v>2168.68</v>
      </c>
      <c r="J365" s="18">
        <f t="shared" si="147"/>
        <v>320.987256637168</v>
      </c>
      <c r="K365" s="18"/>
      <c r="L365" s="18">
        <f t="shared" si="148"/>
        <v>2469.13274336283</v>
      </c>
      <c r="M365" s="18">
        <f t="shared" si="149"/>
        <v>36.699</v>
      </c>
      <c r="N365" s="18">
        <f t="shared" si="150"/>
        <v>61.7283185840708</v>
      </c>
      <c r="O365" s="18">
        <f t="shared" si="151"/>
        <v>37.0369911504425</v>
      </c>
      <c r="P365" s="18">
        <f t="shared" si="152"/>
        <v>49.3826548672566</v>
      </c>
      <c r="Q365" s="18"/>
      <c r="R365" s="26">
        <v>2284.29</v>
      </c>
      <c r="S365" s="15"/>
    </row>
    <row r="366" s="1" customFormat="1" ht="13.5" outlineLevel="2" spans="1:19">
      <c r="A366" s="15">
        <v>343</v>
      </c>
      <c r="B366" s="15" t="s">
        <v>764</v>
      </c>
      <c r="C366" s="16" t="s">
        <v>793</v>
      </c>
      <c r="D366" s="15" t="s">
        <v>795</v>
      </c>
      <c r="E366" s="15">
        <v>20</v>
      </c>
      <c r="F366" s="17">
        <v>1962</v>
      </c>
      <c r="G366" s="18">
        <v>812.86</v>
      </c>
      <c r="H366" s="18">
        <v>354.57</v>
      </c>
      <c r="I366" s="18">
        <v>4419.95</v>
      </c>
      <c r="J366" s="18">
        <f t="shared" si="147"/>
        <v>642.79592920354</v>
      </c>
      <c r="K366" s="18"/>
      <c r="L366" s="18">
        <f t="shared" si="148"/>
        <v>4944.58407079646</v>
      </c>
      <c r="M366" s="18">
        <f t="shared" si="149"/>
        <v>76.518</v>
      </c>
      <c r="N366" s="18">
        <f t="shared" si="150"/>
        <v>123.614601769912</v>
      </c>
      <c r="O366" s="18">
        <f t="shared" si="151"/>
        <v>74.1687610619469</v>
      </c>
      <c r="P366" s="18">
        <f t="shared" si="152"/>
        <v>98.8916814159292</v>
      </c>
      <c r="Q366" s="18"/>
      <c r="R366" s="26">
        <v>4571.39</v>
      </c>
      <c r="S366" s="15"/>
    </row>
    <row r="367" s="1" customFormat="1" ht="13.5" outlineLevel="2" spans="1:19">
      <c r="A367" s="15">
        <v>344</v>
      </c>
      <c r="B367" s="15" t="s">
        <v>764</v>
      </c>
      <c r="C367" s="16" t="s">
        <v>796</v>
      </c>
      <c r="D367" s="15" t="s">
        <v>797</v>
      </c>
      <c r="E367" s="15">
        <v>30</v>
      </c>
      <c r="F367" s="17">
        <v>3481</v>
      </c>
      <c r="G367" s="18">
        <v>1442.18</v>
      </c>
      <c r="H367" s="18">
        <v>781.64</v>
      </c>
      <c r="I367" s="18">
        <v>7923.36</v>
      </c>
      <c r="J367" s="18">
        <f t="shared" si="147"/>
        <v>1167.37469026549</v>
      </c>
      <c r="K367" s="18">
        <f>VLOOKUP(D367,'[1]8月'!$B$1:$G$65536,6,FALSE)</f>
        <v>696.2</v>
      </c>
      <c r="L367" s="18">
        <f t="shared" si="148"/>
        <v>9676.00530973451</v>
      </c>
      <c r="M367" s="18">
        <f t="shared" si="149"/>
        <v>135.759</v>
      </c>
      <c r="N367" s="18">
        <f t="shared" si="150"/>
        <v>241.900132743363</v>
      </c>
      <c r="O367" s="18">
        <f t="shared" si="151"/>
        <v>145.140079646018</v>
      </c>
      <c r="P367" s="18">
        <f t="shared" si="152"/>
        <v>193.52010619469</v>
      </c>
      <c r="Q367" s="18"/>
      <c r="R367" s="26">
        <v>8959.69</v>
      </c>
      <c r="S367" s="15"/>
    </row>
    <row r="368" s="1" customFormat="1" ht="13.5" outlineLevel="2" spans="1:19">
      <c r="A368" s="15">
        <v>345</v>
      </c>
      <c r="B368" s="15" t="s">
        <v>764</v>
      </c>
      <c r="C368" s="16" t="s">
        <v>798</v>
      </c>
      <c r="D368" s="15" t="s">
        <v>799</v>
      </c>
      <c r="E368" s="15">
        <v>30</v>
      </c>
      <c r="F368" s="17">
        <v>3335</v>
      </c>
      <c r="G368" s="18">
        <v>1381.69</v>
      </c>
      <c r="H368" s="18">
        <v>671.04</v>
      </c>
      <c r="I368" s="18">
        <v>7383.41</v>
      </c>
      <c r="J368" s="18">
        <f t="shared" si="147"/>
        <v>1085.57362831858</v>
      </c>
      <c r="K368" s="18">
        <f>VLOOKUP(D368,'[1]8月'!$B$1:$G$65536,6,FALSE)</f>
        <v>667</v>
      </c>
      <c r="L368" s="18">
        <f t="shared" si="148"/>
        <v>9017.56637168142</v>
      </c>
      <c r="M368" s="18">
        <f t="shared" si="149"/>
        <v>130.065</v>
      </c>
      <c r="N368" s="18">
        <f t="shared" si="150"/>
        <v>225.439159292035</v>
      </c>
      <c r="O368" s="18">
        <f t="shared" si="151"/>
        <v>135.263495575221</v>
      </c>
      <c r="P368" s="18">
        <f t="shared" si="152"/>
        <v>180.351327433628</v>
      </c>
      <c r="Q368" s="18"/>
      <c r="R368" s="26">
        <v>8346.45</v>
      </c>
      <c r="S368" s="15"/>
    </row>
    <row r="369" s="1" customFormat="1" ht="13.5" outlineLevel="2" spans="1:19">
      <c r="A369" s="15">
        <v>346</v>
      </c>
      <c r="B369" s="15" t="s">
        <v>764</v>
      </c>
      <c r="C369" s="16" t="s">
        <v>800</v>
      </c>
      <c r="D369" s="15" t="s">
        <v>801</v>
      </c>
      <c r="E369" s="15">
        <v>30</v>
      </c>
      <c r="F369" s="17">
        <v>2898</v>
      </c>
      <c r="G369" s="18">
        <v>1200.64</v>
      </c>
      <c r="H369" s="18">
        <v>605.53</v>
      </c>
      <c r="I369" s="18">
        <v>6376.34</v>
      </c>
      <c r="J369" s="18">
        <f t="shared" si="147"/>
        <v>941.350707964602</v>
      </c>
      <c r="K369" s="18">
        <f>VLOOKUP(D369,'[1]8月'!$B$1:$G$65536,6,FALSE)</f>
        <v>579.6</v>
      </c>
      <c r="L369" s="18">
        <f t="shared" si="148"/>
        <v>7820.7592920354</v>
      </c>
      <c r="M369" s="18">
        <f t="shared" si="149"/>
        <v>113.022</v>
      </c>
      <c r="N369" s="18">
        <f t="shared" si="150"/>
        <v>195.518982300885</v>
      </c>
      <c r="O369" s="18">
        <f t="shared" si="151"/>
        <v>117.311389380531</v>
      </c>
      <c r="P369" s="18">
        <f t="shared" si="152"/>
        <v>156.415185840708</v>
      </c>
      <c r="Q369" s="18"/>
      <c r="R369" s="26">
        <v>7238.49</v>
      </c>
      <c r="S369" s="15"/>
    </row>
    <row r="370" s="1" customFormat="1" ht="13.5" outlineLevel="2" spans="1:19">
      <c r="A370" s="15">
        <v>347</v>
      </c>
      <c r="B370" s="15" t="s">
        <v>764</v>
      </c>
      <c r="C370" s="16" t="s">
        <v>802</v>
      </c>
      <c r="D370" s="15" t="s">
        <v>803</v>
      </c>
      <c r="E370" s="15">
        <v>30</v>
      </c>
      <c r="F370" s="17">
        <v>3428</v>
      </c>
      <c r="G370" s="18">
        <v>1420.22</v>
      </c>
      <c r="H370" s="18">
        <v>669.03</v>
      </c>
      <c r="I370" s="18">
        <v>7496.27</v>
      </c>
      <c r="J370" s="18">
        <f t="shared" si="147"/>
        <v>1102.7589380531</v>
      </c>
      <c r="K370" s="18">
        <f>VLOOKUP(D370,'[1]8月'!$B$1:$G$65536,6,FALSE)</f>
        <v>685.6</v>
      </c>
      <c r="L370" s="18">
        <f t="shared" si="148"/>
        <v>9168.3610619469</v>
      </c>
      <c r="M370" s="18">
        <f t="shared" si="149"/>
        <v>133.692</v>
      </c>
      <c r="N370" s="18">
        <f t="shared" si="150"/>
        <v>229.209026548673</v>
      </c>
      <c r="O370" s="18">
        <f t="shared" si="151"/>
        <v>137.525415929204</v>
      </c>
      <c r="P370" s="18">
        <f t="shared" si="152"/>
        <v>183.367221238938</v>
      </c>
      <c r="Q370" s="18"/>
      <c r="R370" s="26">
        <v>8484.57</v>
      </c>
      <c r="S370" s="15"/>
    </row>
    <row r="371" s="1" customFormat="1" ht="13.5" outlineLevel="2" spans="1:19">
      <c r="A371" s="15">
        <v>348</v>
      </c>
      <c r="B371" s="15" t="s">
        <v>764</v>
      </c>
      <c r="C371" s="16" t="s">
        <v>804</v>
      </c>
      <c r="D371" s="15" t="s">
        <v>805</v>
      </c>
      <c r="E371" s="15">
        <v>30</v>
      </c>
      <c r="F371" s="17">
        <v>3089</v>
      </c>
      <c r="G371" s="18">
        <v>1279.77</v>
      </c>
      <c r="H371" s="18">
        <v>724.51</v>
      </c>
      <c r="I371" s="18">
        <v>7232.06</v>
      </c>
      <c r="J371" s="18">
        <f t="shared" si="147"/>
        <v>1062.58778761062</v>
      </c>
      <c r="K371" s="18">
        <f>VLOOKUP(D371,'[1]8月'!$B$1:$G$65536,6,FALSE)</f>
        <v>617.8</v>
      </c>
      <c r="L371" s="18">
        <f t="shared" si="148"/>
        <v>8791.55221238938</v>
      </c>
      <c r="M371" s="18">
        <f t="shared" si="149"/>
        <v>120.471</v>
      </c>
      <c r="N371" s="18">
        <f t="shared" si="150"/>
        <v>219.788805309735</v>
      </c>
      <c r="O371" s="18">
        <f t="shared" si="151"/>
        <v>131.873283185841</v>
      </c>
      <c r="P371" s="18">
        <f t="shared" si="152"/>
        <v>175.831044247788</v>
      </c>
      <c r="Q371" s="18"/>
      <c r="R371" s="26">
        <v>8143.59</v>
      </c>
      <c r="S371" s="15"/>
    </row>
    <row r="372" s="1" customFormat="1" ht="13.5" outlineLevel="2" spans="1:19">
      <c r="A372" s="15">
        <v>349</v>
      </c>
      <c r="B372" s="15" t="s">
        <v>764</v>
      </c>
      <c r="C372" s="16" t="s">
        <v>806</v>
      </c>
      <c r="D372" s="71" t="s">
        <v>807</v>
      </c>
      <c r="E372" s="15">
        <v>30</v>
      </c>
      <c r="F372" s="17">
        <v>3416</v>
      </c>
      <c r="G372" s="18">
        <v>1415.25</v>
      </c>
      <c r="H372" s="18">
        <v>733.53</v>
      </c>
      <c r="I372" s="18">
        <v>7673.9</v>
      </c>
      <c r="J372" s="18">
        <f t="shared" si="147"/>
        <v>1130.04283185841</v>
      </c>
      <c r="K372" s="18">
        <f>VLOOKUP(D372,'[1]8月'!$B$1:$G$65536,6,FALSE)</f>
        <v>683.2</v>
      </c>
      <c r="L372" s="18">
        <f t="shared" si="148"/>
        <v>9375.83716814159</v>
      </c>
      <c r="M372" s="18">
        <f t="shared" si="149"/>
        <v>133.224</v>
      </c>
      <c r="N372" s="18">
        <f t="shared" si="150"/>
        <v>234.39592920354</v>
      </c>
      <c r="O372" s="18">
        <f t="shared" si="151"/>
        <v>140.637557522124</v>
      </c>
      <c r="P372" s="18">
        <f t="shared" si="152"/>
        <v>187.516743362832</v>
      </c>
      <c r="Q372" s="18"/>
      <c r="R372" s="26">
        <v>8680.06</v>
      </c>
      <c r="S372" s="15"/>
    </row>
    <row r="373" s="1" customFormat="1" ht="13.5" outlineLevel="2" spans="1:19">
      <c r="A373" s="15">
        <v>350</v>
      </c>
      <c r="B373" s="15" t="s">
        <v>764</v>
      </c>
      <c r="C373" s="16" t="s">
        <v>808</v>
      </c>
      <c r="D373" s="15" t="s">
        <v>809</v>
      </c>
      <c r="E373" s="15">
        <v>30</v>
      </c>
      <c r="F373" s="17">
        <v>3731</v>
      </c>
      <c r="G373" s="18">
        <v>1545.75</v>
      </c>
      <c r="H373" s="18">
        <v>843.14</v>
      </c>
      <c r="I373" s="18">
        <v>7862.99</v>
      </c>
      <c r="J373" s="18">
        <f t="shared" si="147"/>
        <v>1179.41982300885</v>
      </c>
      <c r="K373" s="18">
        <f>VLOOKUP(D373,'[1]8月'!$B$1:$G$65536,6,FALSE)</f>
        <v>746.2</v>
      </c>
      <c r="L373" s="18">
        <f t="shared" si="148"/>
        <v>9818.66017699115</v>
      </c>
      <c r="M373" s="18">
        <f t="shared" si="149"/>
        <v>145.509</v>
      </c>
      <c r="N373" s="18">
        <f t="shared" si="150"/>
        <v>245.466504424779</v>
      </c>
      <c r="O373" s="18">
        <f t="shared" si="151"/>
        <v>147.279902654867</v>
      </c>
      <c r="P373" s="18">
        <f t="shared" si="152"/>
        <v>196.373203539823</v>
      </c>
      <c r="Q373" s="18"/>
      <c r="R373" s="26">
        <v>9084.03</v>
      </c>
      <c r="S373" s="15"/>
    </row>
    <row r="374" s="1" customFormat="1" ht="13.5" outlineLevel="2" spans="1:19">
      <c r="A374" s="15">
        <v>351</v>
      </c>
      <c r="B374" s="15" t="s">
        <v>764</v>
      </c>
      <c r="C374" s="16" t="s">
        <v>810</v>
      </c>
      <c r="D374" s="15" t="s">
        <v>811</v>
      </c>
      <c r="E374" s="15">
        <v>30</v>
      </c>
      <c r="F374" s="17">
        <v>2925</v>
      </c>
      <c r="G374" s="18">
        <v>1211.83</v>
      </c>
      <c r="H374" s="18">
        <v>660.68</v>
      </c>
      <c r="I374" s="18">
        <v>7075.27</v>
      </c>
      <c r="J374" s="18">
        <f t="shared" si="147"/>
        <v>1029.39061946903</v>
      </c>
      <c r="K374" s="18">
        <f>VLOOKUP(D374,'[1]8月'!$B$1:$G$65536,6,FALSE)</f>
        <v>585</v>
      </c>
      <c r="L374" s="18">
        <f t="shared" si="148"/>
        <v>8503.38938053097</v>
      </c>
      <c r="M374" s="18">
        <f t="shared" si="149"/>
        <v>114.075</v>
      </c>
      <c r="N374" s="18">
        <f t="shared" si="150"/>
        <v>212.584734513274</v>
      </c>
      <c r="O374" s="18">
        <f t="shared" si="151"/>
        <v>127.550840707965</v>
      </c>
      <c r="P374" s="18">
        <f t="shared" si="152"/>
        <v>170.067787610619</v>
      </c>
      <c r="Q374" s="18">
        <v>8430</v>
      </c>
      <c r="R374" s="26">
        <v>0</v>
      </c>
      <c r="S374" s="15">
        <v>-550.89</v>
      </c>
    </row>
    <row r="375" s="1" customFormat="1" ht="13.5" outlineLevel="2" spans="1:19">
      <c r="A375" s="15">
        <v>352</v>
      </c>
      <c r="B375" s="15" t="s">
        <v>764</v>
      </c>
      <c r="C375" s="16" t="s">
        <v>812</v>
      </c>
      <c r="D375" s="15" t="s">
        <v>813</v>
      </c>
      <c r="E375" s="15">
        <v>30</v>
      </c>
      <c r="F375" s="17">
        <v>2431</v>
      </c>
      <c r="G375" s="18">
        <v>1007.16</v>
      </c>
      <c r="H375" s="18">
        <v>791.68</v>
      </c>
      <c r="I375" s="18">
        <v>7907.09</v>
      </c>
      <c r="J375" s="18">
        <f t="shared" si="147"/>
        <v>1116.6114159292</v>
      </c>
      <c r="K375" s="18">
        <f>VLOOKUP(D375,'[1]8月'!$B$1:$G$65536,6,FALSE)</f>
        <v>486.2</v>
      </c>
      <c r="L375" s="18">
        <f t="shared" si="148"/>
        <v>9075.5185840708</v>
      </c>
      <c r="M375" s="18">
        <f t="shared" si="149"/>
        <v>94.809</v>
      </c>
      <c r="N375" s="18">
        <f t="shared" si="150"/>
        <v>226.88796460177</v>
      </c>
      <c r="O375" s="18">
        <f t="shared" si="151"/>
        <v>136.132778761062</v>
      </c>
      <c r="P375" s="18">
        <f t="shared" si="152"/>
        <v>181.510371681416</v>
      </c>
      <c r="Q375" s="18"/>
      <c r="R375" s="26">
        <v>8436.18</v>
      </c>
      <c r="S375" s="15"/>
    </row>
    <row r="376" s="1" customFormat="1" ht="13.5" outlineLevel="2" spans="1:19">
      <c r="A376" s="15">
        <v>353</v>
      </c>
      <c r="B376" s="15" t="s">
        <v>764</v>
      </c>
      <c r="C376" s="16" t="s">
        <v>814</v>
      </c>
      <c r="D376" s="15" t="s">
        <v>815</v>
      </c>
      <c r="E376" s="15">
        <v>30</v>
      </c>
      <c r="F376" s="17">
        <v>3248</v>
      </c>
      <c r="G376" s="18">
        <v>1345.65</v>
      </c>
      <c r="H376" s="18">
        <v>750.9</v>
      </c>
      <c r="I376" s="18">
        <v>7503.8</v>
      </c>
      <c r="J376" s="18">
        <f t="shared" si="147"/>
        <v>1104.46504424779</v>
      </c>
      <c r="K376" s="18">
        <f>VLOOKUP(D376,'[1]8月'!$B$1:$G$65536,6,FALSE)</f>
        <v>649.6</v>
      </c>
      <c r="L376" s="18">
        <f t="shared" si="148"/>
        <v>9145.48495575221</v>
      </c>
      <c r="M376" s="18">
        <f t="shared" si="149"/>
        <v>126.672</v>
      </c>
      <c r="N376" s="18">
        <f t="shared" si="150"/>
        <v>228.637123893805</v>
      </c>
      <c r="O376" s="18">
        <f t="shared" si="151"/>
        <v>137.182274336283</v>
      </c>
      <c r="P376" s="18">
        <f t="shared" si="152"/>
        <v>182.909699115044</v>
      </c>
      <c r="Q376" s="18">
        <v>8430</v>
      </c>
      <c r="R376" s="26">
        <v>40.08</v>
      </c>
      <c r="S376" s="15"/>
    </row>
    <row r="377" s="2" customFormat="1" ht="13.5" hidden="1" outlineLevel="1" spans="1:19">
      <c r="A377" s="19"/>
      <c r="B377" s="19" t="s">
        <v>816</v>
      </c>
      <c r="C377" s="20"/>
      <c r="D377" s="19"/>
      <c r="E377" s="19"/>
      <c r="F377" s="21">
        <f t="shared" ref="F377:R377" si="153">SUBTOTAL(9,F351:F376)</f>
        <v>77867</v>
      </c>
      <c r="G377" s="21">
        <f t="shared" si="153"/>
        <v>32260.31</v>
      </c>
      <c r="H377" s="21">
        <f t="shared" si="153"/>
        <v>17390.08</v>
      </c>
      <c r="I377" s="21">
        <f t="shared" si="153"/>
        <v>180709.67</v>
      </c>
      <c r="J377" s="21">
        <f t="shared" si="153"/>
        <v>26501.5998230089</v>
      </c>
      <c r="K377" s="21">
        <f t="shared" si="153"/>
        <v>14992.8</v>
      </c>
      <c r="L377" s="21">
        <f t="shared" si="153"/>
        <v>218851.260176991</v>
      </c>
      <c r="M377" s="21">
        <f t="shared" si="153"/>
        <v>3036.813</v>
      </c>
      <c r="N377" s="21">
        <f t="shared" si="153"/>
        <v>5471.28150442478</v>
      </c>
      <c r="O377" s="21">
        <f t="shared" si="153"/>
        <v>3282.76890265487</v>
      </c>
      <c r="P377" s="21">
        <f t="shared" si="153"/>
        <v>4377.02520353982</v>
      </c>
      <c r="Q377" s="21">
        <f t="shared" si="153"/>
        <v>25290</v>
      </c>
      <c r="R377" s="21">
        <f t="shared" si="153"/>
        <v>178361.46</v>
      </c>
      <c r="S377" s="19"/>
    </row>
    <row r="378" s="1" customFormat="1" ht="13.5" outlineLevel="2" spans="1:19">
      <c r="A378" s="15">
        <v>354</v>
      </c>
      <c r="B378" s="15" t="s">
        <v>817</v>
      </c>
      <c r="C378" s="16" t="s">
        <v>818</v>
      </c>
      <c r="D378" s="15" t="s">
        <v>819</v>
      </c>
      <c r="E378" s="15">
        <v>30</v>
      </c>
      <c r="F378" s="17">
        <v>3291</v>
      </c>
      <c r="G378" s="18">
        <v>1363.46</v>
      </c>
      <c r="H378" s="18">
        <v>766.61</v>
      </c>
      <c r="I378" s="18">
        <v>7416.26</v>
      </c>
      <c r="J378" s="18">
        <f t="shared" ref="J378:J402" si="154">(G378+H378+I378)/1.13*0.13</f>
        <v>1098.2503539823</v>
      </c>
      <c r="K378" s="18">
        <f>VLOOKUP(D378,'[1]8月'!$B$1:$G$65536,6,FALSE)</f>
        <v>658.2</v>
      </c>
      <c r="L378" s="18">
        <f t="shared" ref="L378:L402" si="155">(G378+H378+I378)-J378+(K378)</f>
        <v>9106.2796460177</v>
      </c>
      <c r="M378" s="18">
        <f t="shared" ref="M378:M402" si="156">(F378)*0.039</f>
        <v>128.349</v>
      </c>
      <c r="N378" s="18">
        <f t="shared" ref="N378:N402" si="157">L378*0.025</f>
        <v>227.656991150443</v>
      </c>
      <c r="O378" s="18">
        <f t="shared" ref="O378:O402" si="158">L378*0.015</f>
        <v>136.594194690265</v>
      </c>
      <c r="P378" s="18">
        <f t="shared" ref="P378:P402" si="159">L378*0.02</f>
        <v>182.125592920354</v>
      </c>
      <c r="Q378" s="18"/>
      <c r="R378" s="26">
        <v>8431.55</v>
      </c>
      <c r="S378" s="15"/>
    </row>
    <row r="379" s="1" customFormat="1" ht="13.5" outlineLevel="2" spans="1:19">
      <c r="A379" s="15">
        <v>355</v>
      </c>
      <c r="B379" s="15" t="s">
        <v>817</v>
      </c>
      <c r="C379" s="16" t="s">
        <v>820</v>
      </c>
      <c r="D379" s="15" t="s">
        <v>821</v>
      </c>
      <c r="E379" s="15">
        <v>30</v>
      </c>
      <c r="F379" s="17">
        <v>3271</v>
      </c>
      <c r="G379" s="18">
        <v>1355.18</v>
      </c>
      <c r="H379" s="18">
        <v>679.72</v>
      </c>
      <c r="I379" s="18">
        <v>7070.93</v>
      </c>
      <c r="J379" s="18">
        <f t="shared" si="154"/>
        <v>1047.57336283186</v>
      </c>
      <c r="K379" s="18">
        <f>VLOOKUP(D379,'[1]8月'!$B$1:$G$65536,6,FALSE)</f>
        <v>654.2</v>
      </c>
      <c r="L379" s="18">
        <f t="shared" si="155"/>
        <v>8712.45663716814</v>
      </c>
      <c r="M379" s="18">
        <f t="shared" si="156"/>
        <v>127.569</v>
      </c>
      <c r="N379" s="18">
        <f t="shared" si="157"/>
        <v>217.811415929204</v>
      </c>
      <c r="O379" s="18">
        <f t="shared" si="158"/>
        <v>130.686849557522</v>
      </c>
      <c r="P379" s="18">
        <f t="shared" si="159"/>
        <v>174.249132743363</v>
      </c>
      <c r="Q379" s="18"/>
      <c r="R379" s="26">
        <v>8062.14</v>
      </c>
      <c r="S379" s="15"/>
    </row>
    <row r="380" s="1" customFormat="1" ht="13.5" outlineLevel="2" spans="1:19">
      <c r="A380" s="15">
        <v>356</v>
      </c>
      <c r="B380" s="15" t="s">
        <v>817</v>
      </c>
      <c r="C380" s="16" t="s">
        <v>822</v>
      </c>
      <c r="D380" s="15" t="s">
        <v>823</v>
      </c>
      <c r="E380" s="15">
        <v>30</v>
      </c>
      <c r="F380" s="17">
        <v>3308</v>
      </c>
      <c r="G380" s="18">
        <v>1370.5</v>
      </c>
      <c r="H380" s="18">
        <v>808.72</v>
      </c>
      <c r="I380" s="18">
        <v>7611.14</v>
      </c>
      <c r="J380" s="18">
        <f t="shared" si="154"/>
        <v>1126.32460176991</v>
      </c>
      <c r="K380" s="18">
        <f>VLOOKUP(D380,'[1]8月'!$B$1:$G$65536,6,FALSE)</f>
        <v>661.6</v>
      </c>
      <c r="L380" s="18">
        <f t="shared" si="155"/>
        <v>9325.63539823009</v>
      </c>
      <c r="M380" s="18">
        <f t="shared" si="156"/>
        <v>129.012</v>
      </c>
      <c r="N380" s="18">
        <f t="shared" si="157"/>
        <v>233.140884955752</v>
      </c>
      <c r="O380" s="18">
        <f t="shared" si="158"/>
        <v>139.884530973451</v>
      </c>
      <c r="P380" s="18">
        <f t="shared" si="159"/>
        <v>186.512707964602</v>
      </c>
      <c r="Q380" s="18"/>
      <c r="R380" s="26">
        <v>8637.09</v>
      </c>
      <c r="S380" s="15"/>
    </row>
    <row r="381" s="1" customFormat="1" ht="13.5" outlineLevel="2" spans="1:19">
      <c r="A381" s="15">
        <v>357</v>
      </c>
      <c r="B381" s="15" t="s">
        <v>817</v>
      </c>
      <c r="C381" s="16" t="s">
        <v>824</v>
      </c>
      <c r="D381" s="15" t="s">
        <v>825</v>
      </c>
      <c r="E381" s="15">
        <v>30</v>
      </c>
      <c r="F381" s="17">
        <v>3041</v>
      </c>
      <c r="G381" s="18">
        <v>1259.89</v>
      </c>
      <c r="H381" s="18">
        <v>617.56</v>
      </c>
      <c r="I381" s="18">
        <v>6802.72</v>
      </c>
      <c r="J381" s="18">
        <f t="shared" si="154"/>
        <v>998.603628318584</v>
      </c>
      <c r="K381" s="18"/>
      <c r="L381" s="18">
        <f t="shared" si="155"/>
        <v>7681.56637168142</v>
      </c>
      <c r="M381" s="18">
        <f t="shared" si="156"/>
        <v>118.599</v>
      </c>
      <c r="N381" s="18">
        <f t="shared" si="157"/>
        <v>192.039159292035</v>
      </c>
      <c r="O381" s="18">
        <f t="shared" si="158"/>
        <v>115.223495575221</v>
      </c>
      <c r="P381" s="18">
        <f t="shared" si="159"/>
        <v>153.631327433628</v>
      </c>
      <c r="Q381" s="18"/>
      <c r="R381" s="26">
        <v>7102.07</v>
      </c>
      <c r="S381" s="15"/>
    </row>
    <row r="382" s="1" customFormat="1" ht="13.5" outlineLevel="2" spans="1:19">
      <c r="A382" s="15">
        <v>358</v>
      </c>
      <c r="B382" s="15" t="s">
        <v>817</v>
      </c>
      <c r="C382" s="16" t="s">
        <v>826</v>
      </c>
      <c r="D382" s="15" t="s">
        <v>827</v>
      </c>
      <c r="E382" s="15">
        <v>30</v>
      </c>
      <c r="F382" s="17">
        <v>3038</v>
      </c>
      <c r="G382" s="18">
        <v>1258.64</v>
      </c>
      <c r="H382" s="18">
        <v>778.98</v>
      </c>
      <c r="I382" s="18">
        <v>7342.21</v>
      </c>
      <c r="J382" s="18">
        <f t="shared" si="154"/>
        <v>1079.09548672566</v>
      </c>
      <c r="K382" s="18">
        <f>VLOOKUP(D382,'[1]8月'!$B$1:$G$65536,6,FALSE)</f>
        <v>607.6</v>
      </c>
      <c r="L382" s="18">
        <f t="shared" si="155"/>
        <v>8908.33451327434</v>
      </c>
      <c r="M382" s="18">
        <f t="shared" si="156"/>
        <v>118.482</v>
      </c>
      <c r="N382" s="18">
        <f t="shared" si="157"/>
        <v>222.708362831858</v>
      </c>
      <c r="O382" s="18">
        <f t="shared" si="158"/>
        <v>133.625017699115</v>
      </c>
      <c r="P382" s="18">
        <f t="shared" si="159"/>
        <v>178.166690265487</v>
      </c>
      <c r="Q382" s="18"/>
      <c r="R382" s="26">
        <v>8255.35</v>
      </c>
      <c r="S382" s="15"/>
    </row>
    <row r="383" s="1" customFormat="1" ht="13.5" outlineLevel="2" spans="1:19">
      <c r="A383" s="15">
        <v>359</v>
      </c>
      <c r="B383" s="15" t="s">
        <v>817</v>
      </c>
      <c r="C383" s="16" t="s">
        <v>828</v>
      </c>
      <c r="D383" s="15" t="s">
        <v>829</v>
      </c>
      <c r="E383" s="15">
        <v>30</v>
      </c>
      <c r="F383" s="17">
        <v>3286</v>
      </c>
      <c r="G383" s="18">
        <v>1361.39</v>
      </c>
      <c r="H383" s="18">
        <v>611.54</v>
      </c>
      <c r="I383" s="18">
        <v>6352.8</v>
      </c>
      <c r="J383" s="18">
        <f t="shared" si="154"/>
        <v>957.827345132744</v>
      </c>
      <c r="K383" s="18">
        <f>VLOOKUP(D383,'[1]8月'!$B$1:$G$65536,6,FALSE)</f>
        <v>657.2</v>
      </c>
      <c r="L383" s="18">
        <f t="shared" si="155"/>
        <v>8025.10265486726</v>
      </c>
      <c r="M383" s="18">
        <f t="shared" si="156"/>
        <v>128.154</v>
      </c>
      <c r="N383" s="18">
        <f t="shared" si="157"/>
        <v>200.627566371681</v>
      </c>
      <c r="O383" s="18">
        <f t="shared" si="158"/>
        <v>120.376539823009</v>
      </c>
      <c r="P383" s="18">
        <f t="shared" si="159"/>
        <v>160.502053097345</v>
      </c>
      <c r="Q383" s="18"/>
      <c r="R383" s="26">
        <v>7415.44</v>
      </c>
      <c r="S383" s="15"/>
    </row>
    <row r="384" s="1" customFormat="1" ht="13.5" outlineLevel="2" spans="1:19">
      <c r="A384" s="15">
        <v>360</v>
      </c>
      <c r="B384" s="15" t="s">
        <v>817</v>
      </c>
      <c r="C384" s="16" t="s">
        <v>830</v>
      </c>
      <c r="D384" s="15" t="s">
        <v>831</v>
      </c>
      <c r="E384" s="15">
        <v>30</v>
      </c>
      <c r="F384" s="17">
        <v>2283</v>
      </c>
      <c r="G384" s="18">
        <v>945.85</v>
      </c>
      <c r="H384" s="18">
        <v>459.49</v>
      </c>
      <c r="I384" s="18">
        <v>4926.54</v>
      </c>
      <c r="J384" s="18">
        <f t="shared" si="154"/>
        <v>728.446371681416</v>
      </c>
      <c r="K384" s="18">
        <f>VLOOKUP(D384,'[1]8月'!$B$1:$G$65536,6,FALSE)</f>
        <v>456.6</v>
      </c>
      <c r="L384" s="18">
        <f t="shared" si="155"/>
        <v>6060.03362831858</v>
      </c>
      <c r="M384" s="18">
        <f t="shared" si="156"/>
        <v>89.037</v>
      </c>
      <c r="N384" s="18">
        <f t="shared" si="157"/>
        <v>151.500840707965</v>
      </c>
      <c r="O384" s="18">
        <f t="shared" si="158"/>
        <v>90.9005044247788</v>
      </c>
      <c r="P384" s="18">
        <f t="shared" si="159"/>
        <v>121.200672566372</v>
      </c>
      <c r="Q384" s="18"/>
      <c r="R384" s="26">
        <v>5607.39</v>
      </c>
      <c r="S384" s="15"/>
    </row>
    <row r="385" s="1" customFormat="1" ht="13.5" outlineLevel="2" spans="1:19">
      <c r="A385" s="15">
        <v>361</v>
      </c>
      <c r="B385" s="15" t="s">
        <v>817</v>
      </c>
      <c r="C385" s="16" t="s">
        <v>832</v>
      </c>
      <c r="D385" s="15" t="s">
        <v>833</v>
      </c>
      <c r="E385" s="15">
        <v>30</v>
      </c>
      <c r="F385" s="17">
        <v>2789</v>
      </c>
      <c r="G385" s="18">
        <v>1155.48</v>
      </c>
      <c r="H385" s="18">
        <v>655.33</v>
      </c>
      <c r="I385" s="18">
        <v>6891.68</v>
      </c>
      <c r="J385" s="18">
        <f t="shared" si="154"/>
        <v>1001.1714159292</v>
      </c>
      <c r="K385" s="18">
        <f>VLOOKUP(D385,'[1]8月'!$B$1:$G$65536,6,FALSE)</f>
        <v>557.8</v>
      </c>
      <c r="L385" s="18">
        <f t="shared" si="155"/>
        <v>8259.11858407079</v>
      </c>
      <c r="M385" s="18">
        <f t="shared" si="156"/>
        <v>108.771</v>
      </c>
      <c r="N385" s="18">
        <f t="shared" si="157"/>
        <v>206.47796460177</v>
      </c>
      <c r="O385" s="18">
        <f t="shared" si="158"/>
        <v>123.886778761062</v>
      </c>
      <c r="P385" s="18">
        <f t="shared" si="159"/>
        <v>165.182371681416</v>
      </c>
      <c r="Q385" s="18"/>
      <c r="R385" s="26">
        <v>7654.8</v>
      </c>
      <c r="S385" s="15"/>
    </row>
    <row r="386" s="1" customFormat="1" ht="13.5" outlineLevel="2" spans="1:19">
      <c r="A386" s="15">
        <v>362</v>
      </c>
      <c r="B386" s="15" t="s">
        <v>817</v>
      </c>
      <c r="C386" s="16" t="s">
        <v>834</v>
      </c>
      <c r="D386" s="15" t="s">
        <v>835</v>
      </c>
      <c r="E386" s="15">
        <v>30</v>
      </c>
      <c r="F386" s="17">
        <v>3095</v>
      </c>
      <c r="G386" s="18">
        <v>1282.26</v>
      </c>
      <c r="H386" s="18">
        <v>717.15</v>
      </c>
      <c r="I386" s="18">
        <v>7400.09</v>
      </c>
      <c r="J386" s="18">
        <f t="shared" si="154"/>
        <v>1081.35840707965</v>
      </c>
      <c r="K386" s="18">
        <f>VLOOKUP(D386,'[1]8月'!$B$1:$G$65536,6,FALSE)</f>
        <v>619</v>
      </c>
      <c r="L386" s="18">
        <f t="shared" si="155"/>
        <v>8937.14159292035</v>
      </c>
      <c r="M386" s="18">
        <f t="shared" si="156"/>
        <v>120.705</v>
      </c>
      <c r="N386" s="18">
        <f t="shared" si="157"/>
        <v>223.428539823009</v>
      </c>
      <c r="O386" s="18">
        <f t="shared" si="158"/>
        <v>134.057123893805</v>
      </c>
      <c r="P386" s="18">
        <f t="shared" si="159"/>
        <v>178.742831858407</v>
      </c>
      <c r="Q386" s="18"/>
      <c r="R386" s="26">
        <v>8280.21</v>
      </c>
      <c r="S386" s="15"/>
    </row>
    <row r="387" s="1" customFormat="1" ht="13.5" outlineLevel="2" spans="1:19">
      <c r="A387" s="15">
        <v>363</v>
      </c>
      <c r="B387" s="15" t="s">
        <v>817</v>
      </c>
      <c r="C387" s="16" t="s">
        <v>836</v>
      </c>
      <c r="D387" s="15" t="s">
        <v>837</v>
      </c>
      <c r="E387" s="15">
        <v>30</v>
      </c>
      <c r="F387" s="17">
        <v>2596</v>
      </c>
      <c r="G387" s="18">
        <v>1075.52</v>
      </c>
      <c r="H387" s="18">
        <v>705.79</v>
      </c>
      <c r="I387" s="18">
        <v>7144.44</v>
      </c>
      <c r="J387" s="18">
        <f t="shared" si="154"/>
        <v>1026.85619469027</v>
      </c>
      <c r="K387" s="18">
        <f>VLOOKUP(D387,'[1]8月'!$B$1:$G$65536,6,FALSE)</f>
        <v>519.2</v>
      </c>
      <c r="L387" s="18">
        <f t="shared" si="155"/>
        <v>8418.09380530973</v>
      </c>
      <c r="M387" s="18">
        <f t="shared" si="156"/>
        <v>101.244</v>
      </c>
      <c r="N387" s="18">
        <f t="shared" si="157"/>
        <v>210.452345132743</v>
      </c>
      <c r="O387" s="18">
        <f t="shared" si="158"/>
        <v>126.271407079646</v>
      </c>
      <c r="P387" s="18">
        <f t="shared" si="159"/>
        <v>168.361876106195</v>
      </c>
      <c r="Q387" s="18"/>
      <c r="R387" s="26">
        <v>7811.76</v>
      </c>
      <c r="S387" s="15"/>
    </row>
    <row r="388" s="1" customFormat="1" ht="13.5" outlineLevel="2" spans="1:19">
      <c r="A388" s="15">
        <v>364</v>
      </c>
      <c r="B388" s="15" t="s">
        <v>817</v>
      </c>
      <c r="C388" s="16" t="s">
        <v>838</v>
      </c>
      <c r="D388" s="15" t="s">
        <v>839</v>
      </c>
      <c r="E388" s="15">
        <v>30</v>
      </c>
      <c r="F388" s="17">
        <v>3355</v>
      </c>
      <c r="G388" s="18">
        <v>1389.98</v>
      </c>
      <c r="H388" s="18">
        <v>727.18</v>
      </c>
      <c r="I388" s="18">
        <v>7717.59</v>
      </c>
      <c r="J388" s="18">
        <f t="shared" si="154"/>
        <v>1131.4314159292</v>
      </c>
      <c r="K388" s="18">
        <f>VLOOKUP(D388,'[1]8月'!$B$1:$G$65536,6,FALSE)</f>
        <v>671</v>
      </c>
      <c r="L388" s="18">
        <f t="shared" si="155"/>
        <v>9374.3185840708</v>
      </c>
      <c r="M388" s="18">
        <f t="shared" si="156"/>
        <v>130.845</v>
      </c>
      <c r="N388" s="18">
        <f t="shared" si="157"/>
        <v>234.35796460177</v>
      </c>
      <c r="O388" s="18">
        <f t="shared" si="158"/>
        <v>140.614778761062</v>
      </c>
      <c r="P388" s="18">
        <f t="shared" si="159"/>
        <v>187.486371681416</v>
      </c>
      <c r="Q388" s="18"/>
      <c r="R388" s="26">
        <v>8681.01</v>
      </c>
      <c r="S388" s="15"/>
    </row>
    <row r="389" s="1" customFormat="1" ht="13.5" outlineLevel="2" spans="1:19">
      <c r="A389" s="15">
        <v>365</v>
      </c>
      <c r="B389" s="15" t="s">
        <v>817</v>
      </c>
      <c r="C389" s="16" t="s">
        <v>840</v>
      </c>
      <c r="D389" s="15" t="s">
        <v>841</v>
      </c>
      <c r="E389" s="15">
        <v>30</v>
      </c>
      <c r="F389" s="17">
        <v>3517</v>
      </c>
      <c r="G389" s="18">
        <v>1457.09</v>
      </c>
      <c r="H389" s="18">
        <v>759.93</v>
      </c>
      <c r="I389" s="18">
        <v>7830.22</v>
      </c>
      <c r="J389" s="18">
        <f t="shared" si="154"/>
        <v>1155.87716814159</v>
      </c>
      <c r="K389" s="18">
        <f>VLOOKUP(D389,'[1]8月'!$B$1:$G$65536,6,FALSE)</f>
        <v>703.4</v>
      </c>
      <c r="L389" s="18">
        <f t="shared" si="155"/>
        <v>9594.76283185841</v>
      </c>
      <c r="M389" s="18">
        <f t="shared" si="156"/>
        <v>137.163</v>
      </c>
      <c r="N389" s="18">
        <f t="shared" si="157"/>
        <v>239.86907079646</v>
      </c>
      <c r="O389" s="18">
        <f t="shared" si="158"/>
        <v>143.921442477876</v>
      </c>
      <c r="P389" s="18">
        <f t="shared" si="159"/>
        <v>191.895256637168</v>
      </c>
      <c r="Q389" s="18"/>
      <c r="R389" s="26">
        <v>8881.91</v>
      </c>
      <c r="S389" s="15"/>
    </row>
    <row r="390" s="1" customFormat="1" ht="13.5" outlineLevel="2" spans="1:19">
      <c r="A390" s="15">
        <v>366</v>
      </c>
      <c r="B390" s="15" t="s">
        <v>817</v>
      </c>
      <c r="C390" s="16" t="s">
        <v>842</v>
      </c>
      <c r="D390" s="15" t="s">
        <v>843</v>
      </c>
      <c r="E390" s="15">
        <v>30</v>
      </c>
      <c r="F390" s="17">
        <v>3172</v>
      </c>
      <c r="G390" s="18">
        <v>1314.16</v>
      </c>
      <c r="H390" s="18">
        <v>676.38</v>
      </c>
      <c r="I390" s="18">
        <v>7007.53</v>
      </c>
      <c r="J390" s="18">
        <f t="shared" si="154"/>
        <v>1035.17619469027</v>
      </c>
      <c r="K390" s="18">
        <f>VLOOKUP(D390,'[1]8月'!$B$1:$G$65536,6,FALSE)</f>
        <v>634.4</v>
      </c>
      <c r="L390" s="18">
        <f t="shared" si="155"/>
        <v>8597.29380530973</v>
      </c>
      <c r="M390" s="18">
        <f t="shared" si="156"/>
        <v>123.708</v>
      </c>
      <c r="N390" s="18">
        <f t="shared" si="157"/>
        <v>214.932345132743</v>
      </c>
      <c r="O390" s="18">
        <f t="shared" si="158"/>
        <v>128.959407079646</v>
      </c>
      <c r="P390" s="18">
        <f t="shared" si="159"/>
        <v>171.945876106195</v>
      </c>
      <c r="Q390" s="18"/>
      <c r="R390" s="26">
        <v>7957.75</v>
      </c>
      <c r="S390" s="15"/>
    </row>
    <row r="391" s="1" customFormat="1" ht="13.5" outlineLevel="2" spans="1:19">
      <c r="A391" s="15">
        <v>367</v>
      </c>
      <c r="B391" s="15" t="s">
        <v>817</v>
      </c>
      <c r="C391" s="16" t="s">
        <v>844</v>
      </c>
      <c r="D391" s="15" t="s">
        <v>845</v>
      </c>
      <c r="E391" s="15">
        <v>30</v>
      </c>
      <c r="F391" s="17">
        <v>3556</v>
      </c>
      <c r="G391" s="18">
        <v>1473.25</v>
      </c>
      <c r="H391" s="18">
        <v>674.37</v>
      </c>
      <c r="I391" s="18">
        <v>6825.68</v>
      </c>
      <c r="J391" s="18">
        <f t="shared" si="154"/>
        <v>1032.32654867257</v>
      </c>
      <c r="K391" s="18">
        <f>VLOOKUP(D391,'[1]8月'!$B$1:$G$65536,6,FALSE)</f>
        <v>711.2</v>
      </c>
      <c r="L391" s="18">
        <f t="shared" si="155"/>
        <v>8652.17345132743</v>
      </c>
      <c r="M391" s="18">
        <f t="shared" si="156"/>
        <v>138.684</v>
      </c>
      <c r="N391" s="18">
        <f t="shared" si="157"/>
        <v>216.304336283186</v>
      </c>
      <c r="O391" s="18">
        <f t="shared" si="158"/>
        <v>129.782601769911</v>
      </c>
      <c r="P391" s="18">
        <f t="shared" si="159"/>
        <v>173.043469026549</v>
      </c>
      <c r="Q391" s="18"/>
      <c r="R391" s="26">
        <v>7994.36</v>
      </c>
      <c r="S391" s="15"/>
    </row>
    <row r="392" s="1" customFormat="1" ht="13.5" outlineLevel="2" spans="1:19">
      <c r="A392" s="15">
        <v>368</v>
      </c>
      <c r="B392" s="15" t="s">
        <v>817</v>
      </c>
      <c r="C392" s="16" t="s">
        <v>846</v>
      </c>
      <c r="D392" s="15" t="s">
        <v>847</v>
      </c>
      <c r="E392" s="15">
        <v>30</v>
      </c>
      <c r="F392" s="17">
        <v>2962</v>
      </c>
      <c r="G392" s="18">
        <v>1227.16</v>
      </c>
      <c r="H392" s="18">
        <v>709.46</v>
      </c>
      <c r="I392" s="18">
        <v>7105.68</v>
      </c>
      <c r="J392" s="18">
        <f t="shared" si="154"/>
        <v>1040.26460176991</v>
      </c>
      <c r="K392" s="18">
        <f>VLOOKUP(D392,'[1]8月'!$B$1:$G$65536,6,FALSE)</f>
        <v>592.4</v>
      </c>
      <c r="L392" s="18">
        <f t="shared" si="155"/>
        <v>8594.43539823009</v>
      </c>
      <c r="M392" s="18">
        <f t="shared" si="156"/>
        <v>115.518</v>
      </c>
      <c r="N392" s="18">
        <f t="shared" si="157"/>
        <v>214.860884955752</v>
      </c>
      <c r="O392" s="18">
        <f t="shared" si="158"/>
        <v>128.916530973451</v>
      </c>
      <c r="P392" s="18">
        <f t="shared" si="159"/>
        <v>171.888707964602</v>
      </c>
      <c r="Q392" s="18"/>
      <c r="R392" s="26">
        <v>7963.25</v>
      </c>
      <c r="S392" s="15"/>
    </row>
    <row r="393" s="1" customFormat="1" ht="13.5" outlineLevel="2" spans="1:19">
      <c r="A393" s="15">
        <v>369</v>
      </c>
      <c r="B393" s="15" t="s">
        <v>817</v>
      </c>
      <c r="C393" s="16" t="s">
        <v>848</v>
      </c>
      <c r="D393" s="15" t="s">
        <v>849</v>
      </c>
      <c r="E393" s="15">
        <v>30</v>
      </c>
      <c r="F393" s="17">
        <v>6374</v>
      </c>
      <c r="G393" s="18">
        <v>2640.75</v>
      </c>
      <c r="H393" s="18">
        <v>1045.65</v>
      </c>
      <c r="I393" s="18">
        <v>10638.33</v>
      </c>
      <c r="J393" s="18">
        <f t="shared" si="154"/>
        <v>1647.97778761062</v>
      </c>
      <c r="K393" s="18">
        <f>VLOOKUP(D393,'[1]8月'!$B$1:$G$65536,6,FALSE)</f>
        <v>1274.8</v>
      </c>
      <c r="L393" s="18">
        <f t="shared" si="155"/>
        <v>13951.5522123894</v>
      </c>
      <c r="M393" s="18">
        <f t="shared" si="156"/>
        <v>248.586</v>
      </c>
      <c r="N393" s="18">
        <f t="shared" si="157"/>
        <v>348.788805309734</v>
      </c>
      <c r="O393" s="18">
        <f t="shared" si="158"/>
        <v>209.273283185841</v>
      </c>
      <c r="P393" s="18">
        <f t="shared" si="159"/>
        <v>279.031044247788</v>
      </c>
      <c r="Q393" s="18"/>
      <c r="R393" s="26">
        <v>12865.87</v>
      </c>
      <c r="S393" s="15"/>
    </row>
    <row r="394" s="1" customFormat="1" ht="13.5" outlineLevel="2" spans="1:19">
      <c r="A394" s="15">
        <v>370</v>
      </c>
      <c r="B394" s="15" t="s">
        <v>817</v>
      </c>
      <c r="C394" s="16" t="s">
        <v>850</v>
      </c>
      <c r="D394" s="15" t="s">
        <v>851</v>
      </c>
      <c r="E394" s="15">
        <v>30</v>
      </c>
      <c r="F394" s="17">
        <v>3231</v>
      </c>
      <c r="G394" s="18">
        <v>1338.6</v>
      </c>
      <c r="H394" s="18">
        <v>650.65</v>
      </c>
      <c r="I394" s="18">
        <v>6902.57</v>
      </c>
      <c r="J394" s="18">
        <f t="shared" si="154"/>
        <v>1022.95274336283</v>
      </c>
      <c r="K394" s="18">
        <f>VLOOKUP(D394,'[1]8月'!$B$1:$G$65536,6,FALSE)</f>
        <v>646.2</v>
      </c>
      <c r="L394" s="18">
        <f t="shared" si="155"/>
        <v>8515.06725663717</v>
      </c>
      <c r="M394" s="18">
        <f t="shared" si="156"/>
        <v>126.009</v>
      </c>
      <c r="N394" s="18">
        <f t="shared" si="157"/>
        <v>212.876681415929</v>
      </c>
      <c r="O394" s="18">
        <f t="shared" si="158"/>
        <v>127.726008849558</v>
      </c>
      <c r="P394" s="18">
        <f t="shared" si="159"/>
        <v>170.301345132743</v>
      </c>
      <c r="Q394" s="18"/>
      <c r="R394" s="26">
        <v>7878.15</v>
      </c>
      <c r="S394" s="15"/>
    </row>
    <row r="395" s="1" customFormat="1" ht="13.5" outlineLevel="2" spans="1:19">
      <c r="A395" s="15">
        <v>371</v>
      </c>
      <c r="B395" s="15" t="s">
        <v>817</v>
      </c>
      <c r="C395" s="16" t="s">
        <v>852</v>
      </c>
      <c r="D395" s="15" t="s">
        <v>853</v>
      </c>
      <c r="E395" s="15">
        <v>30</v>
      </c>
      <c r="F395" s="17">
        <v>3301</v>
      </c>
      <c r="G395" s="18">
        <v>1367.6</v>
      </c>
      <c r="H395" s="18">
        <v>798.36</v>
      </c>
      <c r="I395" s="18">
        <v>7508.38</v>
      </c>
      <c r="J395" s="18">
        <f t="shared" si="154"/>
        <v>1112.97716814159</v>
      </c>
      <c r="K395" s="18">
        <f>VLOOKUP(D395,'[1]8月'!$B$1:$G$65536,6,FALSE)</f>
        <v>660.2</v>
      </c>
      <c r="L395" s="18">
        <f t="shared" si="155"/>
        <v>9221.56283185841</v>
      </c>
      <c r="M395" s="18">
        <f t="shared" si="156"/>
        <v>128.739</v>
      </c>
      <c r="N395" s="18">
        <f t="shared" si="157"/>
        <v>230.53907079646</v>
      </c>
      <c r="O395" s="18">
        <f t="shared" si="158"/>
        <v>138.323442477876</v>
      </c>
      <c r="P395" s="18">
        <f t="shared" si="159"/>
        <v>184.431256637168</v>
      </c>
      <c r="Q395" s="18"/>
      <c r="R395" s="26">
        <v>8539.53</v>
      </c>
      <c r="S395" s="15"/>
    </row>
    <row r="396" s="1" customFormat="1" ht="13.5" outlineLevel="2" spans="1:19">
      <c r="A396" s="15">
        <v>372</v>
      </c>
      <c r="B396" s="15" t="s">
        <v>817</v>
      </c>
      <c r="C396" s="16" t="s">
        <v>854</v>
      </c>
      <c r="D396" s="15" t="s">
        <v>855</v>
      </c>
      <c r="E396" s="15">
        <v>30</v>
      </c>
      <c r="F396" s="17">
        <v>2725</v>
      </c>
      <c r="G396" s="18">
        <v>1128.97</v>
      </c>
      <c r="H396" s="18">
        <v>553.07</v>
      </c>
      <c r="I396" s="18">
        <v>6095.03</v>
      </c>
      <c r="J396" s="18">
        <f t="shared" si="154"/>
        <v>894.707168141593</v>
      </c>
      <c r="K396" s="18">
        <f>VLOOKUP(D396,'[1]8月'!$B$1:$G$65536,6,FALSE)</f>
        <v>545</v>
      </c>
      <c r="L396" s="18">
        <f t="shared" si="155"/>
        <v>7427.36283185841</v>
      </c>
      <c r="M396" s="18">
        <f t="shared" si="156"/>
        <v>106.275</v>
      </c>
      <c r="N396" s="18">
        <f t="shared" si="157"/>
        <v>185.68407079646</v>
      </c>
      <c r="O396" s="18">
        <f t="shared" si="158"/>
        <v>111.410442477876</v>
      </c>
      <c r="P396" s="18">
        <f t="shared" si="159"/>
        <v>148.547256637168</v>
      </c>
      <c r="Q396" s="18"/>
      <c r="R396" s="26">
        <v>6875.45</v>
      </c>
      <c r="S396" s="15"/>
    </row>
    <row r="397" s="1" customFormat="1" ht="13.5" outlineLevel="2" spans="1:19">
      <c r="A397" s="15">
        <v>373</v>
      </c>
      <c r="B397" s="15" t="s">
        <v>817</v>
      </c>
      <c r="C397" s="16" t="s">
        <v>856</v>
      </c>
      <c r="D397" s="15" t="s">
        <v>857</v>
      </c>
      <c r="E397" s="15">
        <v>30</v>
      </c>
      <c r="F397" s="17">
        <v>3189</v>
      </c>
      <c r="G397" s="18">
        <v>1321.2</v>
      </c>
      <c r="H397" s="18">
        <v>697.1</v>
      </c>
      <c r="I397" s="18">
        <v>7224.96</v>
      </c>
      <c r="J397" s="18">
        <f t="shared" si="154"/>
        <v>1063.38389380531</v>
      </c>
      <c r="K397" s="18">
        <f>VLOOKUP(D397,'[1]8月'!$B$1:$G$65536,6,FALSE)</f>
        <v>637.8</v>
      </c>
      <c r="L397" s="18">
        <f t="shared" si="155"/>
        <v>8817.67610619469</v>
      </c>
      <c r="M397" s="18">
        <f t="shared" si="156"/>
        <v>124.371</v>
      </c>
      <c r="N397" s="18">
        <f t="shared" si="157"/>
        <v>220.441902654867</v>
      </c>
      <c r="O397" s="18">
        <f t="shared" si="158"/>
        <v>132.26514159292</v>
      </c>
      <c r="P397" s="18">
        <f t="shared" si="159"/>
        <v>176.353522123894</v>
      </c>
      <c r="Q397" s="18"/>
      <c r="R397" s="26">
        <v>8164.24</v>
      </c>
      <c r="S397" s="15"/>
    </row>
    <row r="398" s="1" customFormat="1" ht="13.5" outlineLevel="2" spans="1:19">
      <c r="A398" s="15">
        <v>374</v>
      </c>
      <c r="B398" s="15" t="s">
        <v>817</v>
      </c>
      <c r="C398" s="16" t="s">
        <v>858</v>
      </c>
      <c r="D398" s="15" t="s">
        <v>859</v>
      </c>
      <c r="E398" s="15">
        <v>30</v>
      </c>
      <c r="F398" s="17">
        <v>3488</v>
      </c>
      <c r="G398" s="18">
        <v>1445.08</v>
      </c>
      <c r="H398" s="18">
        <v>804.71</v>
      </c>
      <c r="I398" s="18">
        <v>8138.45</v>
      </c>
      <c r="J398" s="18">
        <f t="shared" si="154"/>
        <v>1195.10725663717</v>
      </c>
      <c r="K398" s="18">
        <f>VLOOKUP(D398,'[1]8月'!$B$1:$G$65536,6,FALSE)</f>
        <v>697.6</v>
      </c>
      <c r="L398" s="18">
        <f t="shared" si="155"/>
        <v>9890.73274336283</v>
      </c>
      <c r="M398" s="18">
        <f t="shared" si="156"/>
        <v>136.032</v>
      </c>
      <c r="N398" s="18">
        <f t="shared" si="157"/>
        <v>247.268318584071</v>
      </c>
      <c r="O398" s="18">
        <f t="shared" si="158"/>
        <v>148.360991150442</v>
      </c>
      <c r="P398" s="18">
        <f t="shared" si="159"/>
        <v>197.814654867257</v>
      </c>
      <c r="Q398" s="18"/>
      <c r="R398" s="26">
        <v>9161.26</v>
      </c>
      <c r="S398" s="15"/>
    </row>
    <row r="399" s="1" customFormat="1" ht="13.5" outlineLevel="2" spans="1:19">
      <c r="A399" s="15">
        <v>375</v>
      </c>
      <c r="B399" s="15" t="s">
        <v>817</v>
      </c>
      <c r="C399" s="16" t="s">
        <v>860</v>
      </c>
      <c r="D399" s="15" t="s">
        <v>861</v>
      </c>
      <c r="E399" s="15">
        <v>30</v>
      </c>
      <c r="F399" s="17">
        <v>3170</v>
      </c>
      <c r="G399" s="18">
        <v>1313.33</v>
      </c>
      <c r="H399" s="18">
        <v>667.69</v>
      </c>
      <c r="I399" s="18">
        <v>7023.57</v>
      </c>
      <c r="J399" s="18">
        <f t="shared" si="154"/>
        <v>1035.92628318584</v>
      </c>
      <c r="K399" s="18">
        <f>VLOOKUP(D399,'[1]8月'!$B$1:$G$65536,6,FALSE)</f>
        <v>634</v>
      </c>
      <c r="L399" s="18">
        <f t="shared" si="155"/>
        <v>8602.66371681416</v>
      </c>
      <c r="M399" s="18">
        <f t="shared" si="156"/>
        <v>123.63</v>
      </c>
      <c r="N399" s="18">
        <f t="shared" si="157"/>
        <v>215.066592920354</v>
      </c>
      <c r="O399" s="18">
        <f t="shared" si="158"/>
        <v>129.039955752212</v>
      </c>
      <c r="P399" s="18">
        <f t="shared" si="159"/>
        <v>172.053274336283</v>
      </c>
      <c r="Q399" s="18"/>
      <c r="R399" s="26">
        <v>7962.87</v>
      </c>
      <c r="S399" s="15"/>
    </row>
    <row r="400" s="1" customFormat="1" ht="13.5" outlineLevel="2" spans="1:19">
      <c r="A400" s="15">
        <v>376</v>
      </c>
      <c r="B400" s="15" t="s">
        <v>817</v>
      </c>
      <c r="C400" s="16" t="s">
        <v>862</v>
      </c>
      <c r="D400" s="15" t="s">
        <v>863</v>
      </c>
      <c r="E400" s="15">
        <v>30</v>
      </c>
      <c r="F400" s="17">
        <v>3425</v>
      </c>
      <c r="G400" s="18">
        <v>1418.98</v>
      </c>
      <c r="H400" s="18">
        <v>789.99</v>
      </c>
      <c r="I400" s="18">
        <v>7807.52</v>
      </c>
      <c r="J400" s="18">
        <f t="shared" si="154"/>
        <v>1152.33955752212</v>
      </c>
      <c r="K400" s="18">
        <f>VLOOKUP(D400,'[1]8月'!$B$1:$G$65536,6,FALSE)</f>
        <v>685</v>
      </c>
      <c r="L400" s="18">
        <f t="shared" si="155"/>
        <v>9549.15044247788</v>
      </c>
      <c r="M400" s="18">
        <f t="shared" si="156"/>
        <v>133.575</v>
      </c>
      <c r="N400" s="18">
        <f t="shared" si="157"/>
        <v>238.728761061947</v>
      </c>
      <c r="O400" s="18">
        <f t="shared" si="158"/>
        <v>143.237256637168</v>
      </c>
      <c r="P400" s="18">
        <f t="shared" si="159"/>
        <v>190.983008849558</v>
      </c>
      <c r="Q400" s="18"/>
      <c r="R400" s="26">
        <v>8842.63</v>
      </c>
      <c r="S400" s="15"/>
    </row>
    <row r="401" s="1" customFormat="1" ht="13.5" outlineLevel="2" spans="1:19">
      <c r="A401" s="15">
        <v>377</v>
      </c>
      <c r="B401" s="15" t="s">
        <v>817</v>
      </c>
      <c r="C401" s="16" t="s">
        <v>864</v>
      </c>
      <c r="D401" s="15" t="s">
        <v>865</v>
      </c>
      <c r="E401" s="15">
        <v>30</v>
      </c>
      <c r="F401" s="17">
        <v>3414</v>
      </c>
      <c r="G401" s="18">
        <v>1414.42</v>
      </c>
      <c r="H401" s="18">
        <v>767.95</v>
      </c>
      <c r="I401" s="18">
        <v>7808.63</v>
      </c>
      <c r="J401" s="18">
        <f t="shared" si="154"/>
        <v>1149.40707964602</v>
      </c>
      <c r="K401" s="18"/>
      <c r="L401" s="18">
        <f t="shared" si="155"/>
        <v>8841.59292035398</v>
      </c>
      <c r="M401" s="18">
        <f t="shared" si="156"/>
        <v>133.146</v>
      </c>
      <c r="N401" s="18">
        <f t="shared" si="157"/>
        <v>221.03982300885</v>
      </c>
      <c r="O401" s="18">
        <f t="shared" si="158"/>
        <v>132.62389380531</v>
      </c>
      <c r="P401" s="18">
        <f t="shared" si="159"/>
        <v>176.83185840708</v>
      </c>
      <c r="Q401" s="18"/>
      <c r="R401" s="26">
        <v>8177.95</v>
      </c>
      <c r="S401" s="15"/>
    </row>
    <row r="402" s="1" customFormat="1" ht="13.5" hidden="1" outlineLevel="2" spans="1:19">
      <c r="A402" s="15">
        <v>378</v>
      </c>
      <c r="B402" s="15" t="s">
        <v>817</v>
      </c>
      <c r="C402" s="16" t="s">
        <v>818</v>
      </c>
      <c r="D402" s="15" t="s">
        <v>866</v>
      </c>
      <c r="E402" s="28">
        <v>33</v>
      </c>
      <c r="F402" s="17">
        <v>2180</v>
      </c>
      <c r="G402" s="18">
        <v>903.17</v>
      </c>
      <c r="H402" s="18"/>
      <c r="I402" s="18"/>
      <c r="J402" s="18">
        <f t="shared" si="154"/>
        <v>103.904513274336</v>
      </c>
      <c r="K402" s="18"/>
      <c r="L402" s="18">
        <f t="shared" si="155"/>
        <v>799.265486725664</v>
      </c>
      <c r="M402" s="18">
        <f t="shared" si="156"/>
        <v>85.02</v>
      </c>
      <c r="N402" s="18">
        <f t="shared" si="157"/>
        <v>19.9816371681416</v>
      </c>
      <c r="O402" s="18">
        <f t="shared" si="158"/>
        <v>11.988982300885</v>
      </c>
      <c r="P402" s="18">
        <f t="shared" si="159"/>
        <v>15.9853097345133</v>
      </c>
      <c r="Q402" s="18"/>
      <c r="R402" s="26">
        <v>666.29</v>
      </c>
      <c r="S402" s="15"/>
    </row>
    <row r="403" s="2" customFormat="1" ht="13.5" hidden="1" outlineLevel="1" spans="1:19">
      <c r="A403" s="19"/>
      <c r="B403" s="19" t="s">
        <v>867</v>
      </c>
      <c r="C403" s="20"/>
      <c r="D403" s="19"/>
      <c r="E403" s="19"/>
      <c r="F403" s="21">
        <f t="shared" ref="F403:R403" si="160">SUBTOTAL(9,F378:F402)</f>
        <v>78877</v>
      </c>
      <c r="G403" s="21">
        <f t="shared" si="160"/>
        <v>32678.74</v>
      </c>
      <c r="H403" s="21">
        <f t="shared" si="160"/>
        <v>17123.38</v>
      </c>
      <c r="I403" s="21">
        <f t="shared" si="160"/>
        <v>174592.95</v>
      </c>
      <c r="J403" s="21">
        <f t="shared" si="160"/>
        <v>25815.3620353982</v>
      </c>
      <c r="K403" s="21">
        <f t="shared" si="160"/>
        <v>14484.4</v>
      </c>
      <c r="L403" s="21">
        <f t="shared" si="160"/>
        <v>213064.107964602</v>
      </c>
      <c r="M403" s="21">
        <f t="shared" si="160"/>
        <v>3076.203</v>
      </c>
      <c r="N403" s="21">
        <f t="shared" si="160"/>
        <v>5326.60269911504</v>
      </c>
      <c r="O403" s="21">
        <f t="shared" si="160"/>
        <v>3195.96161946902</v>
      </c>
      <c r="P403" s="21">
        <f t="shared" si="160"/>
        <v>4261.28215929204</v>
      </c>
      <c r="Q403" s="21">
        <f t="shared" si="160"/>
        <v>0</v>
      </c>
      <c r="R403" s="21">
        <f t="shared" si="160"/>
        <v>197204.03</v>
      </c>
      <c r="S403" s="19"/>
    </row>
    <row r="404" s="2" customFormat="1" ht="13.5" hidden="1" spans="1:19">
      <c r="A404" s="19"/>
      <c r="B404" s="19" t="s">
        <v>868</v>
      </c>
      <c r="C404" s="20"/>
      <c r="D404" s="19"/>
      <c r="E404" s="19"/>
      <c r="F404" s="21">
        <f t="shared" ref="F404:R404" si="161">SUBTOTAL(9,F4:F402)</f>
        <v>1115162</v>
      </c>
      <c r="G404" s="21">
        <f t="shared" si="161"/>
        <v>462011.619999999</v>
      </c>
      <c r="H404" s="21">
        <f t="shared" si="161"/>
        <v>250061.94</v>
      </c>
      <c r="I404" s="21">
        <f t="shared" si="161"/>
        <v>2581810.15</v>
      </c>
      <c r="J404" s="21">
        <f t="shared" si="161"/>
        <v>378942.373716814</v>
      </c>
      <c r="K404" s="21">
        <f t="shared" si="161"/>
        <v>197170.93</v>
      </c>
      <c r="L404" s="21">
        <f t="shared" si="161"/>
        <v>3112112.26628319</v>
      </c>
      <c r="M404" s="21">
        <f t="shared" si="161"/>
        <v>43491.318</v>
      </c>
      <c r="N404" s="21">
        <f t="shared" si="161"/>
        <v>77802.8066570797</v>
      </c>
      <c r="O404" s="21">
        <f t="shared" si="161"/>
        <v>46681.6839942478</v>
      </c>
      <c r="P404" s="21">
        <f t="shared" si="161"/>
        <v>62242.2453256637</v>
      </c>
      <c r="Q404" s="21">
        <f t="shared" si="161"/>
        <v>84300</v>
      </c>
      <c r="R404" s="21">
        <f t="shared" si="161"/>
        <v>2808043.79</v>
      </c>
      <c r="S404" s="15"/>
    </row>
    <row r="405" hidden="1" spans="2:2">
      <c r="B405" s="27"/>
    </row>
    <row r="406" hidden="1" spans="10:16">
      <c r="J406" s="4" t="s">
        <v>869</v>
      </c>
      <c r="M406" s="4" t="s">
        <v>870</v>
      </c>
      <c r="P406" s="4" t="s">
        <v>871</v>
      </c>
    </row>
  </sheetData>
  <sheetProtection selectLockedCells="1" selectUnlockedCells="1"/>
  <autoFilter ref="A3:S406">
    <filterColumn colId="4">
      <filters>
        <filter val="10"/>
        <filter val="20"/>
        <filter val="30"/>
        <filter val="33"/>
        <filter val="5"/>
        <filter val="15"/>
        <filter val="25"/>
        <filter val="66"/>
      </filters>
    </filterColumn>
  </autoFilter>
  <mergeCells count="2">
    <mergeCell ref="A1:S1"/>
    <mergeCell ref="A2:S2"/>
  </mergeCells>
  <conditionalFormatting sqref="R3">
    <cfRule type="cellIs" dxfId="0" priority="2" operator="lessThan">
      <formula>0</formula>
    </cfRule>
  </conditionalFormatting>
  <conditionalFormatting sqref="R1:R2 R4:R18 R20:R28 R30:R52 R54:R81 R83:R104 R106:R127 R129:R138 R140:R162 R164:R183 R185:R210 R212:R230 R232:R247 R249:R255 R257:R266 R268:R278 R280:R286 R288:R292 R294:R302 R304:R322 R324:R337 R339:R349 R351:R376 R378:R402 R405:R1048576">
    <cfRule type="cellIs" dxfId="0" priority="1" operator="lessThan">
      <formula>0</formula>
    </cfRule>
  </conditionalFormatting>
  <printOptions horizontalCentered="1"/>
  <pageMargins left="0.15625" right="0.118055555555556" top="0.432638888888889" bottom="0.393055555555556" header="0.196527777777778" footer="0.15625"/>
  <pageSetup paperSize="9" scale="66" fitToHeight="0" orientation="landscape" horizontalDpi="600"/>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U402"/>
  <sheetViews>
    <sheetView tabSelected="1" workbookViewId="0">
      <pane xSplit="5" ySplit="3" topLeftCell="J4" activePane="bottomRight" state="frozen"/>
      <selection/>
      <selection pane="topRight"/>
      <selection pane="bottomLeft"/>
      <selection pane="bottomRight" activeCell="W21" sqref="W21"/>
    </sheetView>
  </sheetViews>
  <sheetFormatPr defaultColWidth="11.25" defaultRowHeight="14.25"/>
  <cols>
    <col min="1" max="1" width="4.375" style="1" customWidth="1"/>
    <col min="2" max="2" width="15" style="1" hidden="1" customWidth="1"/>
    <col min="3" max="3" width="17.125" style="1" customWidth="1"/>
    <col min="4" max="4" width="12.3" style="1" hidden="1" customWidth="1"/>
    <col min="5" max="5" width="8.125" style="1" customWidth="1"/>
    <col min="6" max="6" width="14.125" style="3" customWidth="1"/>
    <col min="7" max="8" width="12.875" style="4" customWidth="1"/>
    <col min="9" max="9" width="14.125" style="4" customWidth="1"/>
    <col min="10" max="11" width="12.875" style="4" customWidth="1"/>
    <col min="12" max="12" width="14.125" style="4" customWidth="1"/>
    <col min="13" max="17" width="11.625" style="4" customWidth="1"/>
    <col min="18" max="18" width="14.125" style="5" customWidth="1"/>
    <col min="19" max="19" width="9.375" style="1" customWidth="1"/>
    <col min="20" max="16354" width="11.25" style="1" customWidth="1"/>
  </cols>
  <sheetData>
    <row r="1" s="1" customFormat="1" ht="22.5" spans="1:19">
      <c r="A1" s="6" t="s">
        <v>68</v>
      </c>
      <c r="B1" s="6"/>
      <c r="C1" s="6"/>
      <c r="D1" s="6"/>
      <c r="E1" s="6"/>
      <c r="F1" s="7"/>
      <c r="G1" s="8"/>
      <c r="H1" s="8"/>
      <c r="I1" s="8"/>
      <c r="J1" s="8"/>
      <c r="K1" s="8"/>
      <c r="L1" s="8"/>
      <c r="M1" s="8"/>
      <c r="N1" s="8"/>
      <c r="O1" s="8"/>
      <c r="P1" s="8"/>
      <c r="Q1" s="8"/>
      <c r="R1" s="23"/>
      <c r="S1" s="6"/>
    </row>
    <row r="2" s="1" customFormat="1" spans="1:19">
      <c r="A2" s="9" t="s">
        <v>69</v>
      </c>
      <c r="B2" s="9"/>
      <c r="C2" s="9"/>
      <c r="D2" s="9"/>
      <c r="E2" s="9"/>
      <c r="F2" s="10"/>
      <c r="G2" s="11"/>
      <c r="H2" s="11"/>
      <c r="I2" s="11"/>
      <c r="J2" s="11"/>
      <c r="K2" s="11"/>
      <c r="L2" s="11"/>
      <c r="M2" s="11"/>
      <c r="N2" s="11"/>
      <c r="O2" s="11"/>
      <c r="P2" s="11"/>
      <c r="Q2" s="11"/>
      <c r="R2" s="24"/>
      <c r="S2" s="9"/>
    </row>
    <row r="3" s="1" customFormat="1" ht="49" customHeight="1" spans="1:19">
      <c r="A3" s="12" t="s">
        <v>70</v>
      </c>
      <c r="B3" s="12" t="s">
        <v>71</v>
      </c>
      <c r="C3" s="12" t="s">
        <v>72</v>
      </c>
      <c r="D3" s="12" t="s">
        <v>73</v>
      </c>
      <c r="E3" s="12" t="s">
        <v>74</v>
      </c>
      <c r="F3" s="13" t="s">
        <v>75</v>
      </c>
      <c r="G3" s="14" t="s">
        <v>76</v>
      </c>
      <c r="H3" s="14" t="s">
        <v>77</v>
      </c>
      <c r="I3" s="22" t="s">
        <v>78</v>
      </c>
      <c r="J3" s="14" t="s">
        <v>79</v>
      </c>
      <c r="K3" s="14" t="s">
        <v>80</v>
      </c>
      <c r="L3" s="14" t="s">
        <v>81</v>
      </c>
      <c r="M3" s="14" t="s">
        <v>82</v>
      </c>
      <c r="N3" s="12" t="s">
        <v>83</v>
      </c>
      <c r="O3" s="12" t="s">
        <v>84</v>
      </c>
      <c r="P3" s="14" t="s">
        <v>85</v>
      </c>
      <c r="Q3" s="14" t="s">
        <v>86</v>
      </c>
      <c r="R3" s="25" t="s">
        <v>87</v>
      </c>
      <c r="S3" s="12" t="s">
        <v>88</v>
      </c>
    </row>
    <row r="4" s="1" customFormat="1" ht="13.5" outlineLevel="2" spans="1:21">
      <c r="A4" s="15">
        <v>1</v>
      </c>
      <c r="B4" s="15" t="s">
        <v>89</v>
      </c>
      <c r="C4" s="16" t="s">
        <v>90</v>
      </c>
      <c r="D4" s="15" t="s">
        <v>91</v>
      </c>
      <c r="E4" s="15">
        <v>30</v>
      </c>
      <c r="F4" s="17">
        <v>3094</v>
      </c>
      <c r="G4" s="18">
        <v>1281.84</v>
      </c>
      <c r="H4" s="18">
        <v>755.91</v>
      </c>
      <c r="I4" s="18">
        <v>7819.53</v>
      </c>
      <c r="J4" s="18">
        <f>(G4+H4+I4)/1.13*0.13</f>
        <v>1134.02336283186</v>
      </c>
      <c r="K4" s="18">
        <f>VLOOKUP(D4,'[1]8月'!$B$1:$G$65536,6,FALSE)</f>
        <v>618.8</v>
      </c>
      <c r="L4" s="18">
        <f t="shared" ref="L4:L18" si="0">(G4+H4+I4)-J4+(K4)</f>
        <v>9342.05663716814</v>
      </c>
      <c r="M4" s="18">
        <f t="shared" ref="M4:M18" si="1">(F4)*0.039</f>
        <v>120.666</v>
      </c>
      <c r="N4" s="18">
        <f t="shared" ref="N4:N18" si="2">L4*0.025</f>
        <v>233.551415929204</v>
      </c>
      <c r="O4" s="18">
        <f t="shared" ref="O4:O18" si="3">L4*0.015</f>
        <v>140.130849557522</v>
      </c>
      <c r="P4" s="18">
        <f t="shared" ref="P4:P18" si="4">L4*0.02</f>
        <v>186.841132743363</v>
      </c>
      <c r="Q4" s="18"/>
      <c r="R4" s="26">
        <v>8660.87</v>
      </c>
      <c r="S4" s="15"/>
      <c r="T4" s="5">
        <v>8660.87</v>
      </c>
      <c r="U4" s="5">
        <v>8660.87</v>
      </c>
    </row>
    <row r="5" s="1" customFormat="1" ht="13.5" outlineLevel="2" spans="1:21">
      <c r="A5" s="15">
        <v>2</v>
      </c>
      <c r="B5" s="15" t="s">
        <v>89</v>
      </c>
      <c r="C5" s="16" t="s">
        <v>92</v>
      </c>
      <c r="D5" s="15" t="s">
        <v>93</v>
      </c>
      <c r="E5" s="15">
        <v>30</v>
      </c>
      <c r="F5" s="17">
        <v>2683</v>
      </c>
      <c r="G5" s="18">
        <v>1111.57</v>
      </c>
      <c r="H5" s="18">
        <v>573.79</v>
      </c>
      <c r="I5" s="18">
        <v>6218.02</v>
      </c>
      <c r="J5" s="18">
        <f>(G5+H5+I5)/1.13*0.13</f>
        <v>909.238407079646</v>
      </c>
      <c r="K5" s="18">
        <f>VLOOKUP(D5,'[1]8月'!$B$1:$G$65536,6,FALSE)</f>
        <v>536.6</v>
      </c>
      <c r="L5" s="18">
        <f t="shared" si="0"/>
        <v>7530.74159292035</v>
      </c>
      <c r="M5" s="18">
        <f t="shared" si="1"/>
        <v>104.637</v>
      </c>
      <c r="N5" s="18">
        <f t="shared" si="2"/>
        <v>188.268539823009</v>
      </c>
      <c r="O5" s="18">
        <f t="shared" si="3"/>
        <v>112.961123893805</v>
      </c>
      <c r="P5" s="18">
        <f t="shared" si="4"/>
        <v>150.614831858407</v>
      </c>
      <c r="Q5" s="18"/>
      <c r="R5" s="26">
        <v>6974.26</v>
      </c>
      <c r="S5" s="15"/>
      <c r="T5" s="5">
        <v>6974.26</v>
      </c>
      <c r="U5" s="5">
        <v>6974.26</v>
      </c>
    </row>
    <row r="6" s="1" customFormat="1" ht="13.5" outlineLevel="2" spans="1:21">
      <c r="A6" s="15">
        <v>3</v>
      </c>
      <c r="B6" s="15" t="s">
        <v>89</v>
      </c>
      <c r="C6" s="16" t="s">
        <v>94</v>
      </c>
      <c r="D6" s="15" t="s">
        <v>95</v>
      </c>
      <c r="E6" s="15">
        <v>30</v>
      </c>
      <c r="F6" s="17">
        <v>3516</v>
      </c>
      <c r="G6" s="18">
        <v>1456.68</v>
      </c>
      <c r="H6" s="18">
        <v>748.23</v>
      </c>
      <c r="I6" s="18">
        <v>7936.4</v>
      </c>
      <c r="J6" s="18">
        <f t="shared" ref="J4:J18" si="5">(G6+H6+I6)/1.13*0.13</f>
        <v>1166.69938053097</v>
      </c>
      <c r="K6" s="18">
        <f>VLOOKUP(D6,'[1]8月'!$B$1:$G$65536,6,FALSE)</f>
        <v>703.2</v>
      </c>
      <c r="L6" s="18">
        <f t="shared" si="0"/>
        <v>9677.81061946903</v>
      </c>
      <c r="M6" s="18">
        <f t="shared" si="1"/>
        <v>137.124</v>
      </c>
      <c r="N6" s="18">
        <f t="shared" si="2"/>
        <v>241.945265486726</v>
      </c>
      <c r="O6" s="18">
        <f t="shared" si="3"/>
        <v>145.167159292035</v>
      </c>
      <c r="P6" s="18">
        <f t="shared" si="4"/>
        <v>193.556212389381</v>
      </c>
      <c r="Q6" s="18"/>
      <c r="R6" s="26">
        <v>8960.02</v>
      </c>
      <c r="S6" s="15"/>
      <c r="T6" s="5">
        <v>8960.02</v>
      </c>
      <c r="U6" s="5">
        <v>8960.02</v>
      </c>
    </row>
    <row r="7" s="1" customFormat="1" ht="13.5" outlineLevel="2" spans="1:21">
      <c r="A7" s="15">
        <v>4</v>
      </c>
      <c r="B7" s="15" t="s">
        <v>89</v>
      </c>
      <c r="C7" s="16" t="s">
        <v>96</v>
      </c>
      <c r="D7" s="15" t="s">
        <v>97</v>
      </c>
      <c r="E7" s="15">
        <v>30</v>
      </c>
      <c r="F7" s="17">
        <v>3095</v>
      </c>
      <c r="G7" s="18">
        <v>1282.26</v>
      </c>
      <c r="H7" s="18">
        <v>675.72</v>
      </c>
      <c r="I7" s="18">
        <v>6956.71</v>
      </c>
      <c r="J7" s="18">
        <f t="shared" si="5"/>
        <v>1025.58380530973</v>
      </c>
      <c r="K7" s="18">
        <f>VLOOKUP(D7,'[1]8月'!$B$1:$G$65536,6,FALSE)</f>
        <v>619</v>
      </c>
      <c r="L7" s="18">
        <f t="shared" si="0"/>
        <v>8508.10619469027</v>
      </c>
      <c r="M7" s="18">
        <f t="shared" si="1"/>
        <v>120.705</v>
      </c>
      <c r="N7" s="18">
        <f t="shared" si="2"/>
        <v>212.702654867257</v>
      </c>
      <c r="O7" s="18">
        <f t="shared" si="3"/>
        <v>127.621592920354</v>
      </c>
      <c r="P7" s="18">
        <f t="shared" si="4"/>
        <v>170.162123893805</v>
      </c>
      <c r="Q7" s="18"/>
      <c r="R7" s="26">
        <v>7876.91</v>
      </c>
      <c r="S7" s="15"/>
      <c r="T7" s="5">
        <v>7876.91</v>
      </c>
      <c r="U7" s="5">
        <v>7876.91</v>
      </c>
    </row>
    <row r="8" s="1" customFormat="1" ht="13.5" outlineLevel="2" spans="1:21">
      <c r="A8" s="15">
        <v>5</v>
      </c>
      <c r="B8" s="15" t="s">
        <v>89</v>
      </c>
      <c r="C8" s="16" t="s">
        <v>98</v>
      </c>
      <c r="D8" s="15" t="s">
        <v>99</v>
      </c>
      <c r="E8" s="15">
        <v>15</v>
      </c>
      <c r="F8" s="17">
        <v>2039</v>
      </c>
      <c r="G8" s="18">
        <v>844.76</v>
      </c>
      <c r="H8" s="18">
        <v>510.96</v>
      </c>
      <c r="I8" s="18">
        <v>4863.2</v>
      </c>
      <c r="J8" s="18">
        <f t="shared" si="5"/>
        <v>715.450973451328</v>
      </c>
      <c r="K8" s="18">
        <f>VLOOKUP(D8,'[1]8月'!$B$1:$G$65536,6,FALSE)</f>
        <v>407.8</v>
      </c>
      <c r="L8" s="18">
        <f t="shared" si="0"/>
        <v>5911.26902654867</v>
      </c>
      <c r="M8" s="18">
        <f t="shared" si="1"/>
        <v>79.521</v>
      </c>
      <c r="N8" s="18">
        <f t="shared" si="2"/>
        <v>147.781725663717</v>
      </c>
      <c r="O8" s="18">
        <f t="shared" si="3"/>
        <v>88.6690353982301</v>
      </c>
      <c r="P8" s="18">
        <f t="shared" si="4"/>
        <v>118.225380530973</v>
      </c>
      <c r="Q8" s="18"/>
      <c r="R8" s="26">
        <v>5477.07</v>
      </c>
      <c r="S8" s="15"/>
      <c r="T8" s="5">
        <v>5477.07</v>
      </c>
      <c r="U8" s="5">
        <f>T8+T9</f>
        <v>8397.45</v>
      </c>
    </row>
    <row r="9" s="1" customFormat="1" ht="13.5" outlineLevel="2" spans="1:21">
      <c r="A9" s="15">
        <v>6</v>
      </c>
      <c r="B9" s="15" t="s">
        <v>89</v>
      </c>
      <c r="C9" s="16" t="s">
        <v>98</v>
      </c>
      <c r="D9" s="15" t="s">
        <v>100</v>
      </c>
      <c r="E9" s="15">
        <v>15</v>
      </c>
      <c r="F9" s="17">
        <v>1100</v>
      </c>
      <c r="G9" s="18">
        <v>455.73</v>
      </c>
      <c r="H9" s="18">
        <v>275.7</v>
      </c>
      <c r="I9" s="18">
        <v>2582.21</v>
      </c>
      <c r="J9" s="18">
        <f t="shared" si="5"/>
        <v>381.215221238938</v>
      </c>
      <c r="K9" s="18">
        <f>VLOOKUP(D9,'[1]8月'!$B$1:$G$65536,6,FALSE)</f>
        <v>220</v>
      </c>
      <c r="L9" s="18">
        <f t="shared" si="0"/>
        <v>3152.42477876106</v>
      </c>
      <c r="M9" s="18">
        <f t="shared" si="1"/>
        <v>42.9</v>
      </c>
      <c r="N9" s="18">
        <f t="shared" si="2"/>
        <v>78.8106194690266</v>
      </c>
      <c r="O9" s="18">
        <f t="shared" si="3"/>
        <v>47.2863716814159</v>
      </c>
      <c r="P9" s="18">
        <f t="shared" si="4"/>
        <v>63.0484955752212</v>
      </c>
      <c r="Q9" s="18"/>
      <c r="R9" s="26">
        <v>2920.38</v>
      </c>
      <c r="S9" s="15"/>
      <c r="T9" s="5">
        <v>2920.38</v>
      </c>
      <c r="U9" s="5"/>
    </row>
    <row r="10" s="1" customFormat="1" ht="13.5" outlineLevel="2" spans="1:21">
      <c r="A10" s="15">
        <v>7</v>
      </c>
      <c r="B10" s="15" t="s">
        <v>89</v>
      </c>
      <c r="C10" s="16" t="s">
        <v>101</v>
      </c>
      <c r="D10" s="71" t="s">
        <v>102</v>
      </c>
      <c r="E10" s="15">
        <v>30</v>
      </c>
      <c r="F10" s="17">
        <v>3609</v>
      </c>
      <c r="G10" s="18">
        <v>1495.21</v>
      </c>
      <c r="H10" s="18">
        <v>819.75</v>
      </c>
      <c r="I10" s="18">
        <v>8246.15</v>
      </c>
      <c r="J10" s="18">
        <f t="shared" si="5"/>
        <v>1214.99495575221</v>
      </c>
      <c r="K10" s="18">
        <f>VLOOKUP(D10,'[1]8月'!$B$1:$G$65536,6,FALSE)</f>
        <v>721.8</v>
      </c>
      <c r="L10" s="18">
        <f t="shared" si="0"/>
        <v>10067.9150442478</v>
      </c>
      <c r="M10" s="18">
        <f t="shared" si="1"/>
        <v>140.751</v>
      </c>
      <c r="N10" s="18">
        <f t="shared" si="2"/>
        <v>251.697876106195</v>
      </c>
      <c r="O10" s="18">
        <f t="shared" si="3"/>
        <v>151.018725663717</v>
      </c>
      <c r="P10" s="18">
        <f t="shared" si="4"/>
        <v>201.358300884956</v>
      </c>
      <c r="Q10" s="18"/>
      <c r="R10" s="26">
        <v>9323.09</v>
      </c>
      <c r="S10" s="15"/>
      <c r="T10" s="5">
        <v>9323.09</v>
      </c>
      <c r="U10" s="5">
        <v>9323.09</v>
      </c>
    </row>
    <row r="11" s="1" customFormat="1" ht="13.5" outlineLevel="2" spans="1:21">
      <c r="A11" s="15">
        <v>8</v>
      </c>
      <c r="B11" s="15" t="s">
        <v>89</v>
      </c>
      <c r="C11" s="16" t="s">
        <v>103</v>
      </c>
      <c r="D11" s="15" t="s">
        <v>104</v>
      </c>
      <c r="E11" s="15">
        <v>30</v>
      </c>
      <c r="F11" s="17">
        <v>3080</v>
      </c>
      <c r="G11" s="18">
        <v>1276.04</v>
      </c>
      <c r="H11" s="18">
        <v>724.83</v>
      </c>
      <c r="I11" s="18">
        <v>7107.29</v>
      </c>
      <c r="J11" s="18">
        <f t="shared" si="5"/>
        <v>1047.8414159292</v>
      </c>
      <c r="K11" s="18">
        <f>VLOOKUP(D11,'[1]8月'!$B$1:$G$65536,6,FALSE)</f>
        <v>616</v>
      </c>
      <c r="L11" s="18">
        <f t="shared" si="0"/>
        <v>8676.3185840708</v>
      </c>
      <c r="M11" s="18">
        <f t="shared" si="1"/>
        <v>120.12</v>
      </c>
      <c r="N11" s="18">
        <f t="shared" si="2"/>
        <v>216.90796460177</v>
      </c>
      <c r="O11" s="18">
        <f t="shared" si="3"/>
        <v>130.144778761062</v>
      </c>
      <c r="P11" s="18">
        <f t="shared" si="4"/>
        <v>173.526371681416</v>
      </c>
      <c r="Q11" s="18"/>
      <c r="R11" s="26">
        <v>8035.62</v>
      </c>
      <c r="S11" s="15"/>
      <c r="T11" s="5">
        <v>8035.62</v>
      </c>
      <c r="U11" s="5">
        <v>8035.62</v>
      </c>
    </row>
    <row r="12" s="1" customFormat="1" ht="13.5" outlineLevel="2" spans="1:21">
      <c r="A12" s="15">
        <v>9</v>
      </c>
      <c r="B12" s="15" t="s">
        <v>89</v>
      </c>
      <c r="C12" s="16" t="s">
        <v>105</v>
      </c>
      <c r="D12" s="15" t="s">
        <v>106</v>
      </c>
      <c r="E12" s="15">
        <v>30</v>
      </c>
      <c r="F12" s="17">
        <v>3511</v>
      </c>
      <c r="G12" s="18">
        <v>1454.61</v>
      </c>
      <c r="H12" s="18">
        <v>708.79</v>
      </c>
      <c r="I12" s="18">
        <v>7695.25</v>
      </c>
      <c r="J12" s="18">
        <f t="shared" si="5"/>
        <v>1134.18097345133</v>
      </c>
      <c r="K12" s="18">
        <f>VLOOKUP(D12,'[1]8月'!$B$1:$G$65536,6,FALSE)</f>
        <v>702.2</v>
      </c>
      <c r="L12" s="18">
        <f t="shared" si="0"/>
        <v>9426.66902654867</v>
      </c>
      <c r="M12" s="18">
        <f t="shared" si="1"/>
        <v>136.929</v>
      </c>
      <c r="N12" s="18">
        <f t="shared" si="2"/>
        <v>235.666725663717</v>
      </c>
      <c r="O12" s="18">
        <f t="shared" si="3"/>
        <v>141.40003539823</v>
      </c>
      <c r="P12" s="18">
        <f t="shared" si="4"/>
        <v>188.533380530973</v>
      </c>
      <c r="Q12" s="18"/>
      <c r="R12" s="26">
        <v>8724.14</v>
      </c>
      <c r="S12" s="15"/>
      <c r="T12" s="5">
        <v>8724.14</v>
      </c>
      <c r="U12" s="5">
        <v>8724.14</v>
      </c>
    </row>
    <row r="13" s="1" customFormat="1" ht="13.5" outlineLevel="2" spans="1:21">
      <c r="A13" s="15">
        <v>10</v>
      </c>
      <c r="B13" s="15" t="s">
        <v>89</v>
      </c>
      <c r="C13" s="16" t="s">
        <v>107</v>
      </c>
      <c r="D13" s="15" t="s">
        <v>108</v>
      </c>
      <c r="E13" s="15">
        <v>30</v>
      </c>
      <c r="F13" s="17">
        <v>3501</v>
      </c>
      <c r="G13" s="18">
        <v>1450.46</v>
      </c>
      <c r="H13" s="18">
        <v>618.9</v>
      </c>
      <c r="I13" s="18">
        <v>7667.48</v>
      </c>
      <c r="J13" s="18">
        <f t="shared" si="5"/>
        <v>1120.16743362832</v>
      </c>
      <c r="K13" s="18">
        <f>VLOOKUP(D13,'[1]8月'!$B$1:$G$65536,6,FALSE)</f>
        <v>700.2</v>
      </c>
      <c r="L13" s="18">
        <f t="shared" si="0"/>
        <v>9316.87256637168</v>
      </c>
      <c r="M13" s="18">
        <f t="shared" si="1"/>
        <v>136.539</v>
      </c>
      <c r="N13" s="18">
        <f t="shared" si="2"/>
        <v>232.921814159292</v>
      </c>
      <c r="O13" s="18">
        <f t="shared" si="3"/>
        <v>139.753088495575</v>
      </c>
      <c r="P13" s="18">
        <f t="shared" si="4"/>
        <v>186.337451327434</v>
      </c>
      <c r="Q13" s="18"/>
      <c r="R13" s="26">
        <v>8621.32</v>
      </c>
      <c r="S13" s="15"/>
      <c r="T13" s="5">
        <v>8621.32</v>
      </c>
      <c r="U13" s="5">
        <v>8621.32</v>
      </c>
    </row>
    <row r="14" s="1" customFormat="1" ht="13.5" outlineLevel="2" spans="1:21">
      <c r="A14" s="15">
        <v>11</v>
      </c>
      <c r="B14" s="15" t="s">
        <v>89</v>
      </c>
      <c r="C14" s="16" t="s">
        <v>109</v>
      </c>
      <c r="D14" s="15" t="s">
        <v>110</v>
      </c>
      <c r="E14" s="15">
        <v>30</v>
      </c>
      <c r="F14" s="17">
        <v>3441</v>
      </c>
      <c r="G14" s="18">
        <v>1425.61</v>
      </c>
      <c r="H14" s="18">
        <v>741.55</v>
      </c>
      <c r="I14" s="18">
        <v>8081.1</v>
      </c>
      <c r="J14" s="18">
        <f t="shared" si="5"/>
        <v>1179.00336283186</v>
      </c>
      <c r="K14" s="18">
        <f>VLOOKUP(D14,'[1]8月'!$B$1:$G$65536,6,FALSE)</f>
        <v>688.2</v>
      </c>
      <c r="L14" s="18">
        <f t="shared" si="0"/>
        <v>9757.45663716814</v>
      </c>
      <c r="M14" s="18">
        <f t="shared" si="1"/>
        <v>134.199</v>
      </c>
      <c r="N14" s="18">
        <f t="shared" si="2"/>
        <v>243.936415929204</v>
      </c>
      <c r="O14" s="18">
        <f t="shared" si="3"/>
        <v>146.361849557522</v>
      </c>
      <c r="P14" s="18">
        <f t="shared" si="4"/>
        <v>195.149132743363</v>
      </c>
      <c r="Q14" s="18"/>
      <c r="R14" s="26">
        <v>9037.81</v>
      </c>
      <c r="S14" s="15"/>
      <c r="T14" s="5">
        <v>9037.81</v>
      </c>
      <c r="U14" s="5">
        <v>9037.81</v>
      </c>
    </row>
    <row r="15" s="1" customFormat="1" ht="13.5" outlineLevel="2" spans="1:21">
      <c r="A15" s="15">
        <v>12</v>
      </c>
      <c r="B15" s="15" t="s">
        <v>89</v>
      </c>
      <c r="C15" s="16" t="s">
        <v>111</v>
      </c>
      <c r="D15" s="15" t="s">
        <v>112</v>
      </c>
      <c r="E15" s="15">
        <v>30</v>
      </c>
      <c r="F15" s="17">
        <v>3408</v>
      </c>
      <c r="G15" s="18">
        <v>1411.93</v>
      </c>
      <c r="H15" s="18">
        <v>697.76</v>
      </c>
      <c r="I15" s="18">
        <v>7570.51</v>
      </c>
      <c r="J15" s="18">
        <f t="shared" si="5"/>
        <v>1113.65132743363</v>
      </c>
      <c r="K15" s="18">
        <f>VLOOKUP(D15,'[1]8月'!$B$1:$G$65536,6,FALSE)</f>
        <v>681.6</v>
      </c>
      <c r="L15" s="18">
        <f t="shared" si="0"/>
        <v>9248.14867256637</v>
      </c>
      <c r="M15" s="18">
        <f t="shared" si="1"/>
        <v>132.912</v>
      </c>
      <c r="N15" s="18">
        <f t="shared" si="2"/>
        <v>231.203716814159</v>
      </c>
      <c r="O15" s="18">
        <f t="shared" si="3"/>
        <v>138.722230088496</v>
      </c>
      <c r="P15" s="18">
        <f t="shared" si="4"/>
        <v>184.962973451327</v>
      </c>
      <c r="Q15" s="18"/>
      <c r="R15" s="26">
        <v>8560.35</v>
      </c>
      <c r="S15" s="15"/>
      <c r="T15" s="5">
        <v>8560.35</v>
      </c>
      <c r="U15" s="5">
        <v>8560.35</v>
      </c>
    </row>
    <row r="16" s="1" customFormat="1" ht="13.5" outlineLevel="2" spans="1:21">
      <c r="A16" s="15">
        <v>13</v>
      </c>
      <c r="B16" s="15" t="s">
        <v>89</v>
      </c>
      <c r="C16" s="16" t="s">
        <v>113</v>
      </c>
      <c r="D16" s="15" t="s">
        <v>114</v>
      </c>
      <c r="E16" s="15">
        <v>30</v>
      </c>
      <c r="F16" s="17">
        <v>3175</v>
      </c>
      <c r="G16" s="18">
        <v>1315.4</v>
      </c>
      <c r="H16" s="18">
        <v>753.25</v>
      </c>
      <c r="I16" s="18">
        <v>7429.03</v>
      </c>
      <c r="J16" s="18">
        <f t="shared" si="5"/>
        <v>1092.65345132743</v>
      </c>
      <c r="K16" s="18">
        <f>VLOOKUP(D16,'[1]8月'!$B$1:$G$65536,6,FALSE)</f>
        <v>635</v>
      </c>
      <c r="L16" s="18">
        <f t="shared" si="0"/>
        <v>9040.02654867257</v>
      </c>
      <c r="M16" s="18">
        <f t="shared" si="1"/>
        <v>123.825</v>
      </c>
      <c r="N16" s="18">
        <f t="shared" si="2"/>
        <v>226.000663716814</v>
      </c>
      <c r="O16" s="18">
        <f t="shared" si="3"/>
        <v>135.600398230088</v>
      </c>
      <c r="P16" s="18">
        <f t="shared" si="4"/>
        <v>180.800530973451</v>
      </c>
      <c r="Q16" s="18"/>
      <c r="R16" s="26">
        <v>8373.8</v>
      </c>
      <c r="S16" s="15"/>
      <c r="T16" s="5">
        <v>8373.8</v>
      </c>
      <c r="U16" s="5">
        <v>8373.8</v>
      </c>
    </row>
    <row r="17" s="1" customFormat="1" ht="13.5" outlineLevel="2" spans="1:21">
      <c r="A17" s="15">
        <v>14</v>
      </c>
      <c r="B17" s="15" t="s">
        <v>89</v>
      </c>
      <c r="C17" s="16" t="s">
        <v>115</v>
      </c>
      <c r="D17" s="15" t="s">
        <v>116</v>
      </c>
      <c r="E17" s="15">
        <v>30</v>
      </c>
      <c r="F17" s="17">
        <v>2727</v>
      </c>
      <c r="G17" s="18">
        <v>1129.8</v>
      </c>
      <c r="H17" s="18">
        <v>718.49</v>
      </c>
      <c r="I17" s="18">
        <v>7175.31</v>
      </c>
      <c r="J17" s="18">
        <f t="shared" si="5"/>
        <v>1038.11327433628</v>
      </c>
      <c r="K17" s="18">
        <f>VLOOKUP(D17,'[1]8月'!$B$1:$G$65536,6,FALSE)</f>
        <v>545.4</v>
      </c>
      <c r="L17" s="18">
        <f t="shared" si="0"/>
        <v>8530.88672566372</v>
      </c>
      <c r="M17" s="18">
        <f t="shared" si="1"/>
        <v>106.353</v>
      </c>
      <c r="N17" s="18">
        <f t="shared" si="2"/>
        <v>213.272168141593</v>
      </c>
      <c r="O17" s="18">
        <f t="shared" si="3"/>
        <v>127.963300884956</v>
      </c>
      <c r="P17" s="18">
        <f t="shared" si="4"/>
        <v>170.617734513274</v>
      </c>
      <c r="Q17" s="18"/>
      <c r="R17" s="26">
        <v>7912.68</v>
      </c>
      <c r="S17" s="15"/>
      <c r="T17" s="5">
        <v>7912.68</v>
      </c>
      <c r="U17" s="5">
        <v>7912.68</v>
      </c>
    </row>
    <row r="18" s="1" customFormat="1" ht="13.5" outlineLevel="2" spans="1:21">
      <c r="A18" s="15">
        <v>15</v>
      </c>
      <c r="B18" s="15" t="s">
        <v>89</v>
      </c>
      <c r="C18" s="16" t="s">
        <v>117</v>
      </c>
      <c r="D18" s="15" t="s">
        <v>118</v>
      </c>
      <c r="E18" s="15">
        <v>30</v>
      </c>
      <c r="F18" s="17">
        <v>3374</v>
      </c>
      <c r="G18" s="18">
        <v>1397.85</v>
      </c>
      <c r="H18" s="18">
        <v>724.83</v>
      </c>
      <c r="I18" s="18">
        <v>7498.75</v>
      </c>
      <c r="J18" s="18">
        <f t="shared" si="5"/>
        <v>1106.89017699115</v>
      </c>
      <c r="K18" s="18">
        <f>VLOOKUP(D18,'[1]8月'!$B$1:$G$65536,6,FALSE)</f>
        <v>674.8</v>
      </c>
      <c r="L18" s="18">
        <f t="shared" si="0"/>
        <v>9189.33982300885</v>
      </c>
      <c r="M18" s="18">
        <f t="shared" si="1"/>
        <v>131.586</v>
      </c>
      <c r="N18" s="18">
        <f t="shared" si="2"/>
        <v>229.733495575221</v>
      </c>
      <c r="O18" s="18">
        <f t="shared" si="3"/>
        <v>137.840097345133</v>
      </c>
      <c r="P18" s="18">
        <f t="shared" si="4"/>
        <v>183.786796460177</v>
      </c>
      <c r="Q18" s="18"/>
      <c r="R18" s="26">
        <v>8506.39</v>
      </c>
      <c r="S18" s="15"/>
      <c r="T18" s="5">
        <v>8506.39</v>
      </c>
      <c r="U18" s="5">
        <v>8506.39</v>
      </c>
    </row>
    <row r="19" s="2" customFormat="1" ht="13.5" outlineLevel="1" spans="1:19">
      <c r="A19" s="19"/>
      <c r="B19" s="19" t="s">
        <v>119</v>
      </c>
      <c r="C19" s="20"/>
      <c r="D19" s="19"/>
      <c r="E19" s="19"/>
      <c r="F19" s="21">
        <f t="shared" ref="F19:R19" si="6">SUBTOTAL(9,F4:F18)</f>
        <v>45353</v>
      </c>
      <c r="G19" s="21">
        <f t="shared" si="6"/>
        <v>18789.75</v>
      </c>
      <c r="H19" s="21">
        <f t="shared" si="6"/>
        <v>10048.46</v>
      </c>
      <c r="I19" s="21">
        <f t="shared" si="6"/>
        <v>104846.94</v>
      </c>
      <c r="J19" s="21">
        <f t="shared" si="6"/>
        <v>15379.7075221239</v>
      </c>
      <c r="K19" s="21">
        <f t="shared" si="6"/>
        <v>9070.6</v>
      </c>
      <c r="L19" s="21">
        <f t="shared" si="6"/>
        <v>127376.042477876</v>
      </c>
      <c r="M19" s="21">
        <f t="shared" si="6"/>
        <v>1768.767</v>
      </c>
      <c r="N19" s="21">
        <f t="shared" si="6"/>
        <v>3184.4010619469</v>
      </c>
      <c r="O19" s="21">
        <f t="shared" si="6"/>
        <v>1910.64063716814</v>
      </c>
      <c r="P19" s="21">
        <f t="shared" si="6"/>
        <v>2547.52084955752</v>
      </c>
      <c r="Q19" s="21">
        <f t="shared" si="6"/>
        <v>0</v>
      </c>
      <c r="R19" s="21">
        <f t="shared" si="6"/>
        <v>117964.71</v>
      </c>
      <c r="S19" s="19"/>
    </row>
    <row r="20" s="1" customFormat="1" ht="13.5" outlineLevel="2" spans="1:21">
      <c r="A20" s="15">
        <v>16</v>
      </c>
      <c r="B20" s="15" t="s">
        <v>120</v>
      </c>
      <c r="C20" s="16" t="s">
        <v>121</v>
      </c>
      <c r="D20" s="15" t="s">
        <v>122</v>
      </c>
      <c r="E20" s="15">
        <v>30</v>
      </c>
      <c r="F20" s="17">
        <v>3387</v>
      </c>
      <c r="G20" s="18">
        <v>1403.23</v>
      </c>
      <c r="H20" s="18">
        <v>760.93</v>
      </c>
      <c r="I20" s="18">
        <v>7752.28</v>
      </c>
      <c r="J20" s="18">
        <f t="shared" ref="J20:J28" si="7">(G20+H20+I20)/1.13*0.13</f>
        <v>1140.82938053097</v>
      </c>
      <c r="K20" s="18">
        <f>VLOOKUP(D20,'[1]8月'!$B$1:$G$65536,6,FALSE)</f>
        <v>677.4</v>
      </c>
      <c r="L20" s="18">
        <f t="shared" ref="L20:L28" si="8">(G20+H20+I20)-J20+(K20)</f>
        <v>9453.01061946903</v>
      </c>
      <c r="M20" s="18">
        <f t="shared" ref="M20:M28" si="9">(F20)*0.039</f>
        <v>132.093</v>
      </c>
      <c r="N20" s="18">
        <f t="shared" ref="N20:N28" si="10">L20*0.025</f>
        <v>236.325265486726</v>
      </c>
      <c r="O20" s="18">
        <f t="shared" ref="O20:O28" si="11">L20*0.015</f>
        <v>141.795159292035</v>
      </c>
      <c r="P20" s="18">
        <f t="shared" ref="P20:P28" si="12">L20*0.02</f>
        <v>189.06021238938</v>
      </c>
      <c r="Q20" s="18"/>
      <c r="R20" s="26">
        <v>8753.74</v>
      </c>
      <c r="S20" s="15"/>
      <c r="T20" s="5">
        <v>8753.74</v>
      </c>
      <c r="U20" s="5">
        <v>8753.74</v>
      </c>
    </row>
    <row r="21" s="1" customFormat="1" ht="13.5" outlineLevel="2" spans="1:21">
      <c r="A21" s="15">
        <v>17</v>
      </c>
      <c r="B21" s="15" t="s">
        <v>120</v>
      </c>
      <c r="C21" s="16" t="s">
        <v>123</v>
      </c>
      <c r="D21" s="15" t="s">
        <v>124</v>
      </c>
      <c r="E21" s="15">
        <v>30</v>
      </c>
      <c r="F21" s="17">
        <v>3944</v>
      </c>
      <c r="G21" s="18">
        <v>1634</v>
      </c>
      <c r="H21" s="18">
        <v>943.39</v>
      </c>
      <c r="I21" s="18">
        <v>9985.94</v>
      </c>
      <c r="J21" s="18">
        <f t="shared" si="7"/>
        <v>1445.33884955752</v>
      </c>
      <c r="K21" s="18">
        <f>VLOOKUP(D21,'[1]8月'!$B$1:$G$65536,6,FALSE)</f>
        <v>788.8</v>
      </c>
      <c r="L21" s="18">
        <f t="shared" si="8"/>
        <v>11906.7911504425</v>
      </c>
      <c r="M21" s="18">
        <f t="shared" si="9"/>
        <v>153.816</v>
      </c>
      <c r="N21" s="18">
        <f t="shared" si="10"/>
        <v>297.669778761062</v>
      </c>
      <c r="O21" s="18">
        <f t="shared" si="11"/>
        <v>178.601867256637</v>
      </c>
      <c r="P21" s="18">
        <f t="shared" si="12"/>
        <v>238.13582300885</v>
      </c>
      <c r="Q21" s="18"/>
      <c r="R21" s="26">
        <v>11038.57</v>
      </c>
      <c r="S21" s="15"/>
      <c r="T21" s="5">
        <v>11038.57</v>
      </c>
      <c r="U21" s="5">
        <v>11038.57</v>
      </c>
    </row>
    <row r="22" s="1" customFormat="1" ht="13.5" outlineLevel="2" spans="1:21">
      <c r="A22" s="15">
        <v>18</v>
      </c>
      <c r="B22" s="15" t="s">
        <v>120</v>
      </c>
      <c r="C22" s="16" t="s">
        <v>125</v>
      </c>
      <c r="D22" s="15" t="s">
        <v>126</v>
      </c>
      <c r="E22" s="15">
        <v>30</v>
      </c>
      <c r="F22" s="17">
        <v>3372</v>
      </c>
      <c r="G22" s="18">
        <v>1397.02</v>
      </c>
      <c r="H22" s="18">
        <v>672.03</v>
      </c>
      <c r="I22" s="18">
        <v>7390.33</v>
      </c>
      <c r="J22" s="18">
        <f t="shared" si="7"/>
        <v>1088.24725663717</v>
      </c>
      <c r="K22" s="18">
        <f>VLOOKUP(D22,'[1]8月'!$B$1:$G$65536,6,FALSE)</f>
        <v>674.4</v>
      </c>
      <c r="L22" s="18">
        <f t="shared" si="8"/>
        <v>9045.53274336283</v>
      </c>
      <c r="M22" s="18">
        <f t="shared" si="9"/>
        <v>131.508</v>
      </c>
      <c r="N22" s="18">
        <f t="shared" si="10"/>
        <v>226.138318584071</v>
      </c>
      <c r="O22" s="18">
        <f t="shared" si="11"/>
        <v>135.682991150442</v>
      </c>
      <c r="P22" s="18">
        <f t="shared" si="12"/>
        <v>180.910654867257</v>
      </c>
      <c r="Q22" s="18"/>
      <c r="R22" s="26">
        <v>8371.29</v>
      </c>
      <c r="S22" s="15"/>
      <c r="T22" s="5">
        <v>8371.29</v>
      </c>
      <c r="U22" s="5">
        <v>8371.29</v>
      </c>
    </row>
    <row r="23" s="1" customFormat="1" ht="13.5" outlineLevel="2" spans="1:21">
      <c r="A23" s="15">
        <v>19</v>
      </c>
      <c r="B23" s="15" t="s">
        <v>120</v>
      </c>
      <c r="C23" s="16" t="s">
        <v>127</v>
      </c>
      <c r="D23" s="15" t="s">
        <v>128</v>
      </c>
      <c r="E23" s="15">
        <v>30</v>
      </c>
      <c r="F23" s="17">
        <v>3361</v>
      </c>
      <c r="G23" s="18">
        <v>1392.46</v>
      </c>
      <c r="H23" s="18">
        <v>713.47</v>
      </c>
      <c r="I23" s="18">
        <v>7607.41</v>
      </c>
      <c r="J23" s="18">
        <f t="shared" si="7"/>
        <v>1117.46389380531</v>
      </c>
      <c r="K23" s="18">
        <f>VLOOKUP(D23,'[1]8月'!$B$1:$G$65536,6,FALSE)</f>
        <v>672.2</v>
      </c>
      <c r="L23" s="18">
        <f t="shared" si="8"/>
        <v>9268.07610619469</v>
      </c>
      <c r="M23" s="18">
        <f t="shared" si="9"/>
        <v>131.079</v>
      </c>
      <c r="N23" s="18">
        <f t="shared" si="10"/>
        <v>231.701902654867</v>
      </c>
      <c r="O23" s="18">
        <f t="shared" si="11"/>
        <v>139.02114159292</v>
      </c>
      <c r="P23" s="18">
        <f t="shared" si="12"/>
        <v>185.361522123894</v>
      </c>
      <c r="Q23" s="18"/>
      <c r="R23" s="26">
        <v>8580.91</v>
      </c>
      <c r="S23" s="15"/>
      <c r="T23" s="5">
        <v>8580.91</v>
      </c>
      <c r="U23" s="5">
        <v>8580.91</v>
      </c>
    </row>
    <row r="24" s="1" customFormat="1" ht="13.5" outlineLevel="2" spans="1:21">
      <c r="A24" s="15">
        <v>20</v>
      </c>
      <c r="B24" s="15" t="s">
        <v>120</v>
      </c>
      <c r="C24" s="16" t="s">
        <v>129</v>
      </c>
      <c r="D24" s="15" t="s">
        <v>130</v>
      </c>
      <c r="E24" s="15">
        <v>30</v>
      </c>
      <c r="F24" s="17">
        <v>3266</v>
      </c>
      <c r="G24" s="18">
        <v>1353.1</v>
      </c>
      <c r="H24" s="18">
        <v>746.9</v>
      </c>
      <c r="I24" s="18">
        <v>7736.91</v>
      </c>
      <c r="J24" s="18">
        <f t="shared" si="7"/>
        <v>1131.67991150443</v>
      </c>
      <c r="K24" s="18">
        <f>VLOOKUP(D24,'[1]8月'!$B$1:$G$65536,6,FALSE)</f>
        <v>653.2</v>
      </c>
      <c r="L24" s="18">
        <f t="shared" si="8"/>
        <v>9358.43008849558</v>
      </c>
      <c r="M24" s="18">
        <f t="shared" si="9"/>
        <v>127.374</v>
      </c>
      <c r="N24" s="18">
        <f t="shared" si="10"/>
        <v>233.960752212389</v>
      </c>
      <c r="O24" s="18">
        <f t="shared" si="11"/>
        <v>140.376451327434</v>
      </c>
      <c r="P24" s="18">
        <f t="shared" si="12"/>
        <v>187.168601769912</v>
      </c>
      <c r="Q24" s="18"/>
      <c r="R24" s="26">
        <v>8669.55</v>
      </c>
      <c r="S24" s="15"/>
      <c r="T24" s="5">
        <v>8669.55</v>
      </c>
      <c r="U24" s="5">
        <v>8669.55</v>
      </c>
    </row>
    <row r="25" s="1" customFormat="1" ht="13.5" outlineLevel="2" spans="1:21">
      <c r="A25" s="15">
        <v>21</v>
      </c>
      <c r="B25" s="15" t="s">
        <v>120</v>
      </c>
      <c r="C25" s="16" t="s">
        <v>131</v>
      </c>
      <c r="D25" s="15" t="s">
        <v>132</v>
      </c>
      <c r="E25" s="15">
        <v>30</v>
      </c>
      <c r="F25" s="17">
        <v>2860</v>
      </c>
      <c r="G25" s="18">
        <v>1184.9</v>
      </c>
      <c r="H25" s="18">
        <v>590.49</v>
      </c>
      <c r="I25" s="18">
        <v>5919.02</v>
      </c>
      <c r="J25" s="18">
        <f t="shared" si="7"/>
        <v>885.197610619469</v>
      </c>
      <c r="K25" s="18"/>
      <c r="L25" s="18">
        <f t="shared" si="8"/>
        <v>6809.21238938053</v>
      </c>
      <c r="M25" s="18">
        <f t="shared" si="9"/>
        <v>111.54</v>
      </c>
      <c r="N25" s="18">
        <f t="shared" si="10"/>
        <v>170.230309734513</v>
      </c>
      <c r="O25" s="18">
        <f t="shared" si="11"/>
        <v>102.138185840708</v>
      </c>
      <c r="P25" s="18">
        <f t="shared" si="12"/>
        <v>136.184247787611</v>
      </c>
      <c r="Q25" s="18"/>
      <c r="R25" s="26">
        <v>6289.12</v>
      </c>
      <c r="S25" s="15"/>
      <c r="T25" s="5">
        <v>6289.12</v>
      </c>
      <c r="U25" s="5">
        <v>6289.12</v>
      </c>
    </row>
    <row r="26" s="1" customFormat="1" ht="13.5" outlineLevel="2" spans="1:21">
      <c r="A26" s="15">
        <v>22</v>
      </c>
      <c r="B26" s="15" t="s">
        <v>120</v>
      </c>
      <c r="C26" s="16" t="s">
        <v>133</v>
      </c>
      <c r="D26" s="15" t="s">
        <v>134</v>
      </c>
      <c r="E26" s="15">
        <v>30</v>
      </c>
      <c r="F26" s="17">
        <v>3248</v>
      </c>
      <c r="G26" s="18">
        <v>1345.65</v>
      </c>
      <c r="H26" s="18">
        <v>645.64</v>
      </c>
      <c r="I26" s="18">
        <v>7260.02</v>
      </c>
      <c r="J26" s="18">
        <f t="shared" si="7"/>
        <v>1064.31</v>
      </c>
      <c r="K26" s="18">
        <f>VLOOKUP(D26,'[1]8月'!$B$1:$G$65536,6,FALSE)</f>
        <v>649.6</v>
      </c>
      <c r="L26" s="18">
        <f t="shared" si="8"/>
        <v>8836.6</v>
      </c>
      <c r="M26" s="18">
        <f t="shared" si="9"/>
        <v>126.672</v>
      </c>
      <c r="N26" s="18">
        <f t="shared" si="10"/>
        <v>220.915</v>
      </c>
      <c r="O26" s="18">
        <f t="shared" si="11"/>
        <v>132.549</v>
      </c>
      <c r="P26" s="18">
        <f t="shared" si="12"/>
        <v>176.732</v>
      </c>
      <c r="Q26" s="18"/>
      <c r="R26" s="26">
        <v>8179.73</v>
      </c>
      <c r="S26" s="15"/>
      <c r="T26" s="5">
        <v>8179.73</v>
      </c>
      <c r="U26" s="5">
        <v>8179.73</v>
      </c>
    </row>
    <row r="27" s="1" customFormat="1" ht="13.5" outlineLevel="2" spans="1:21">
      <c r="A27" s="15">
        <v>23</v>
      </c>
      <c r="B27" s="15" t="s">
        <v>120</v>
      </c>
      <c r="C27" s="16" t="s">
        <v>135</v>
      </c>
      <c r="D27" s="15" t="s">
        <v>136</v>
      </c>
      <c r="E27" s="15">
        <v>30</v>
      </c>
      <c r="F27" s="17">
        <v>3468</v>
      </c>
      <c r="G27" s="18">
        <v>1436.79</v>
      </c>
      <c r="H27" s="18">
        <v>808.05</v>
      </c>
      <c r="I27" s="18">
        <v>7980.66</v>
      </c>
      <c r="J27" s="18">
        <f t="shared" si="7"/>
        <v>1176.38495575221</v>
      </c>
      <c r="K27" s="18">
        <f>VLOOKUP(D27,'[1]8月'!$B$1:$G$65536,6,FALSE)</f>
        <v>693.6</v>
      </c>
      <c r="L27" s="18">
        <f t="shared" si="8"/>
        <v>9742.71504424779</v>
      </c>
      <c r="M27" s="18">
        <f t="shared" si="9"/>
        <v>135.252</v>
      </c>
      <c r="N27" s="18">
        <f t="shared" si="10"/>
        <v>243.567876106195</v>
      </c>
      <c r="O27" s="18">
        <f t="shared" si="11"/>
        <v>146.140725663717</v>
      </c>
      <c r="P27" s="18">
        <f t="shared" si="12"/>
        <v>194.854300884956</v>
      </c>
      <c r="Q27" s="18"/>
      <c r="R27" s="26">
        <v>9022.9</v>
      </c>
      <c r="S27" s="15"/>
      <c r="T27" s="5">
        <v>9022.9</v>
      </c>
      <c r="U27" s="5">
        <v>9022.9</v>
      </c>
    </row>
    <row r="28" s="1" customFormat="1" ht="13.5" outlineLevel="2" spans="1:21">
      <c r="A28" s="15">
        <v>24</v>
      </c>
      <c r="B28" s="15" t="s">
        <v>120</v>
      </c>
      <c r="C28" s="16" t="s">
        <v>137</v>
      </c>
      <c r="D28" s="15" t="s">
        <v>138</v>
      </c>
      <c r="E28" s="15">
        <v>30</v>
      </c>
      <c r="F28" s="17">
        <v>3353</v>
      </c>
      <c r="G28" s="18">
        <v>1389.15</v>
      </c>
      <c r="H28" s="18">
        <v>740.88</v>
      </c>
      <c r="I28" s="18">
        <v>7792.14</v>
      </c>
      <c r="J28" s="18">
        <f t="shared" si="7"/>
        <v>1141.4885840708</v>
      </c>
      <c r="K28" s="18">
        <f>VLOOKUP(D28,'[1]8月'!$B$1:$G$65536,6,FALSE)</f>
        <v>670.6</v>
      </c>
      <c r="L28" s="18">
        <f t="shared" si="8"/>
        <v>9451.2814159292</v>
      </c>
      <c r="M28" s="18">
        <f t="shared" si="9"/>
        <v>130.767</v>
      </c>
      <c r="N28" s="18">
        <f t="shared" si="10"/>
        <v>236.28203539823</v>
      </c>
      <c r="O28" s="18">
        <f t="shared" si="11"/>
        <v>141.769221238938</v>
      </c>
      <c r="P28" s="18">
        <f t="shared" si="12"/>
        <v>189.025628318584</v>
      </c>
      <c r="Q28" s="18"/>
      <c r="R28" s="26">
        <v>8753.44</v>
      </c>
      <c r="S28" s="15"/>
      <c r="T28" s="5">
        <v>8753.44</v>
      </c>
      <c r="U28" s="5">
        <v>8753.44</v>
      </c>
    </row>
    <row r="29" s="2" customFormat="1" ht="13.5" outlineLevel="1" spans="1:19">
      <c r="A29" s="19"/>
      <c r="B29" s="19" t="s">
        <v>139</v>
      </c>
      <c r="C29" s="20"/>
      <c r="D29" s="19"/>
      <c r="E29" s="19"/>
      <c r="F29" s="21">
        <f t="shared" ref="F29:R29" si="13">SUBTOTAL(9,F20:F28)</f>
        <v>30259</v>
      </c>
      <c r="G29" s="21">
        <f t="shared" si="13"/>
        <v>12536.3</v>
      </c>
      <c r="H29" s="21">
        <f t="shared" si="13"/>
        <v>6621.78</v>
      </c>
      <c r="I29" s="21">
        <f t="shared" si="13"/>
        <v>69424.71</v>
      </c>
      <c r="J29" s="21">
        <f t="shared" si="13"/>
        <v>10190.9404424779</v>
      </c>
      <c r="K29" s="21">
        <f t="shared" si="13"/>
        <v>5479.8</v>
      </c>
      <c r="L29" s="21">
        <f t="shared" si="13"/>
        <v>83871.6495575222</v>
      </c>
      <c r="M29" s="21">
        <f t="shared" si="13"/>
        <v>1180.101</v>
      </c>
      <c r="N29" s="21">
        <f t="shared" si="13"/>
        <v>2096.79123893805</v>
      </c>
      <c r="O29" s="21">
        <f t="shared" si="13"/>
        <v>1258.07474336283</v>
      </c>
      <c r="P29" s="21">
        <f t="shared" si="13"/>
        <v>1677.43299115044</v>
      </c>
      <c r="Q29" s="21">
        <f t="shared" si="13"/>
        <v>0</v>
      </c>
      <c r="R29" s="21">
        <f t="shared" si="13"/>
        <v>77659.25</v>
      </c>
      <c r="S29" s="19"/>
    </row>
    <row r="30" s="1" customFormat="1" ht="13.5" outlineLevel="2" spans="1:21">
      <c r="A30" s="15">
        <v>25</v>
      </c>
      <c r="B30" s="15" t="s">
        <v>140</v>
      </c>
      <c r="C30" s="16" t="s">
        <v>141</v>
      </c>
      <c r="D30" s="15" t="s">
        <v>142</v>
      </c>
      <c r="E30" s="15">
        <v>30</v>
      </c>
      <c r="F30" s="17">
        <v>2931</v>
      </c>
      <c r="G30" s="18">
        <v>1214.31</v>
      </c>
      <c r="H30" s="18">
        <v>686.73</v>
      </c>
      <c r="I30" s="18">
        <v>6646.43</v>
      </c>
      <c r="J30" s="18">
        <f t="shared" ref="J30:J52" si="14">(G30+H30+I30)/1.13*0.13</f>
        <v>983.337256637168</v>
      </c>
      <c r="K30" s="18">
        <f>VLOOKUP(D30,'[1]8月'!$B$1:$G$65536,6,FALSE)</f>
        <v>586.2</v>
      </c>
      <c r="L30" s="18">
        <f t="shared" ref="L30:L52" si="15">(G30+H30+I30)-J30+(K30)</f>
        <v>8150.33274336283</v>
      </c>
      <c r="M30" s="18">
        <f t="shared" ref="M30:M52" si="16">(F30)*0.039</f>
        <v>114.309</v>
      </c>
      <c r="N30" s="18">
        <f t="shared" ref="N30:N52" si="17">L30*0.025</f>
        <v>203.758318584071</v>
      </c>
      <c r="O30" s="18">
        <f t="shared" ref="O30:O52" si="18">L30*0.015</f>
        <v>122.254991150442</v>
      </c>
      <c r="P30" s="18">
        <f t="shared" ref="P30:P52" si="19">L30*0.02</f>
        <v>163.006654867257</v>
      </c>
      <c r="Q30" s="18"/>
      <c r="R30" s="26">
        <v>7547</v>
      </c>
      <c r="S30" s="15"/>
      <c r="T30" s="5">
        <v>7547</v>
      </c>
      <c r="U30" s="5">
        <v>7547</v>
      </c>
    </row>
    <row r="31" s="1" customFormat="1" ht="13.5" outlineLevel="2" spans="1:21">
      <c r="A31" s="15">
        <v>26</v>
      </c>
      <c r="B31" s="15" t="s">
        <v>140</v>
      </c>
      <c r="C31" s="16" t="s">
        <v>143</v>
      </c>
      <c r="D31" s="15" t="s">
        <v>144</v>
      </c>
      <c r="E31" s="15">
        <v>30</v>
      </c>
      <c r="F31" s="17">
        <v>3320</v>
      </c>
      <c r="G31" s="18">
        <v>1375.48</v>
      </c>
      <c r="H31" s="18">
        <v>684.4</v>
      </c>
      <c r="I31" s="18">
        <v>7175.43</v>
      </c>
      <c r="J31" s="18">
        <f t="shared" si="14"/>
        <v>1062.4692920354</v>
      </c>
      <c r="K31" s="18">
        <f>VLOOKUP(D31,'[1]8月'!$B$1:$G$65536,6,FALSE)</f>
        <v>664</v>
      </c>
      <c r="L31" s="18">
        <f t="shared" si="15"/>
        <v>8836.8407079646</v>
      </c>
      <c r="M31" s="18">
        <f t="shared" si="16"/>
        <v>129.48</v>
      </c>
      <c r="N31" s="18">
        <f t="shared" si="17"/>
        <v>220.921017699115</v>
      </c>
      <c r="O31" s="18">
        <f t="shared" si="18"/>
        <v>132.552610619469</v>
      </c>
      <c r="P31" s="18">
        <f t="shared" si="19"/>
        <v>176.736814159292</v>
      </c>
      <c r="Q31" s="18"/>
      <c r="R31" s="26">
        <v>8177.15</v>
      </c>
      <c r="S31" s="15"/>
      <c r="T31" s="5">
        <v>8177.15</v>
      </c>
      <c r="U31" s="5">
        <v>8177.15</v>
      </c>
    </row>
    <row r="32" s="1" customFormat="1" ht="13.5" outlineLevel="2" spans="1:21">
      <c r="A32" s="15">
        <v>27</v>
      </c>
      <c r="B32" s="15" t="s">
        <v>140</v>
      </c>
      <c r="C32" s="16" t="s">
        <v>145</v>
      </c>
      <c r="D32" s="15" t="s">
        <v>146</v>
      </c>
      <c r="E32" s="15">
        <v>30</v>
      </c>
      <c r="F32" s="17">
        <v>2989</v>
      </c>
      <c r="G32" s="18">
        <v>1238.34</v>
      </c>
      <c r="H32" s="18">
        <v>685.4</v>
      </c>
      <c r="I32" s="18">
        <v>6767.7</v>
      </c>
      <c r="J32" s="18">
        <f t="shared" si="14"/>
        <v>999.90017699115</v>
      </c>
      <c r="K32" s="18">
        <f>VLOOKUP(D32,'[1]8月'!$B$1:$G$65536,6,FALSE)</f>
        <v>597.8</v>
      </c>
      <c r="L32" s="18">
        <f t="shared" si="15"/>
        <v>8289.33982300885</v>
      </c>
      <c r="M32" s="18">
        <f t="shared" si="16"/>
        <v>116.571</v>
      </c>
      <c r="N32" s="18">
        <f t="shared" si="17"/>
        <v>207.233495575221</v>
      </c>
      <c r="O32" s="18">
        <f t="shared" si="18"/>
        <v>124.340097345133</v>
      </c>
      <c r="P32" s="18">
        <f t="shared" si="19"/>
        <v>165.786796460177</v>
      </c>
      <c r="Q32" s="18"/>
      <c r="R32" s="26">
        <v>7675.41</v>
      </c>
      <c r="S32" s="15"/>
      <c r="T32" s="5">
        <v>7675.41</v>
      </c>
      <c r="U32" s="5">
        <v>7675.41</v>
      </c>
    </row>
    <row r="33" s="1" customFormat="1" ht="13.5" outlineLevel="2" spans="1:21">
      <c r="A33" s="15">
        <v>28</v>
      </c>
      <c r="B33" s="15" t="s">
        <v>140</v>
      </c>
      <c r="C33" s="16" t="s">
        <v>147</v>
      </c>
      <c r="D33" s="15" t="s">
        <v>148</v>
      </c>
      <c r="E33" s="15">
        <v>30</v>
      </c>
      <c r="F33" s="17">
        <v>3154</v>
      </c>
      <c r="G33" s="18">
        <v>1306.7</v>
      </c>
      <c r="H33" s="18">
        <v>733.53</v>
      </c>
      <c r="I33" s="18">
        <v>7092.36</v>
      </c>
      <c r="J33" s="18">
        <f t="shared" si="14"/>
        <v>1050.65194690266</v>
      </c>
      <c r="K33" s="18">
        <f>VLOOKUP(D33,'[1]8月'!$B$1:$G$65536,6,FALSE)</f>
        <v>630.8</v>
      </c>
      <c r="L33" s="18">
        <f t="shared" si="15"/>
        <v>8712.73805309734</v>
      </c>
      <c r="M33" s="18">
        <f t="shared" si="16"/>
        <v>123.006</v>
      </c>
      <c r="N33" s="18">
        <f t="shared" si="17"/>
        <v>217.818451327434</v>
      </c>
      <c r="O33" s="18">
        <f t="shared" si="18"/>
        <v>130.69107079646</v>
      </c>
      <c r="P33" s="18">
        <f t="shared" si="19"/>
        <v>174.254761061947</v>
      </c>
      <c r="Q33" s="18"/>
      <c r="R33" s="26">
        <v>8066.97</v>
      </c>
      <c r="S33" s="15"/>
      <c r="T33" s="5">
        <v>8066.97</v>
      </c>
      <c r="U33" s="5">
        <v>8066.97</v>
      </c>
    </row>
    <row r="34" s="1" customFormat="1" ht="13.5" outlineLevel="2" spans="1:21">
      <c r="A34" s="15">
        <v>29</v>
      </c>
      <c r="B34" s="15" t="s">
        <v>140</v>
      </c>
      <c r="C34" s="16" t="s">
        <v>149</v>
      </c>
      <c r="D34" s="15" t="s">
        <v>150</v>
      </c>
      <c r="E34" s="15">
        <v>30</v>
      </c>
      <c r="F34" s="17">
        <v>2982</v>
      </c>
      <c r="G34" s="18">
        <v>1235.44</v>
      </c>
      <c r="H34" s="18">
        <v>739.2</v>
      </c>
      <c r="I34" s="18">
        <v>7237.73</v>
      </c>
      <c r="J34" s="18">
        <f t="shared" si="14"/>
        <v>1059.83017699115</v>
      </c>
      <c r="K34" s="18"/>
      <c r="L34" s="18">
        <f t="shared" si="15"/>
        <v>8152.53982300885</v>
      </c>
      <c r="M34" s="18">
        <f t="shared" si="16"/>
        <v>116.298</v>
      </c>
      <c r="N34" s="18">
        <f t="shared" si="17"/>
        <v>203.813495575221</v>
      </c>
      <c r="O34" s="18">
        <f t="shared" si="18"/>
        <v>122.288097345133</v>
      </c>
      <c r="P34" s="18">
        <f t="shared" si="19"/>
        <v>163.050796460177</v>
      </c>
      <c r="Q34" s="18"/>
      <c r="R34" s="26">
        <v>7547.09</v>
      </c>
      <c r="S34" s="15"/>
      <c r="T34" s="5">
        <v>7547.09</v>
      </c>
      <c r="U34" s="5">
        <v>7547.09</v>
      </c>
    </row>
    <row r="35" s="1" customFormat="1" ht="13.5" outlineLevel="2" spans="1:21">
      <c r="A35" s="15">
        <v>30</v>
      </c>
      <c r="B35" s="15" t="s">
        <v>140</v>
      </c>
      <c r="C35" s="16" t="s">
        <v>151</v>
      </c>
      <c r="D35" s="15" t="s">
        <v>152</v>
      </c>
      <c r="E35" s="15">
        <v>30</v>
      </c>
      <c r="F35" s="17">
        <v>2993</v>
      </c>
      <c r="G35" s="18">
        <v>1240</v>
      </c>
      <c r="H35" s="18">
        <v>823.09</v>
      </c>
      <c r="I35" s="18">
        <v>7066.16</v>
      </c>
      <c r="J35" s="18">
        <f t="shared" si="14"/>
        <v>1050.26769911504</v>
      </c>
      <c r="K35" s="18">
        <f>VLOOKUP(D35,'[1]8月'!$B$1:$G$65536,6,FALSE)</f>
        <v>598.6</v>
      </c>
      <c r="L35" s="18">
        <f t="shared" si="15"/>
        <v>8677.58230088496</v>
      </c>
      <c r="M35" s="18">
        <f t="shared" si="16"/>
        <v>116.727</v>
      </c>
      <c r="N35" s="18">
        <f t="shared" si="17"/>
        <v>216.939557522124</v>
      </c>
      <c r="O35" s="18">
        <f t="shared" si="18"/>
        <v>130.163734513274</v>
      </c>
      <c r="P35" s="18">
        <f t="shared" si="19"/>
        <v>173.551646017699</v>
      </c>
      <c r="Q35" s="18"/>
      <c r="R35" s="26">
        <v>8040.2</v>
      </c>
      <c r="S35" s="15"/>
      <c r="T35" s="5">
        <v>8040.2</v>
      </c>
      <c r="U35" s="5">
        <v>8040.2</v>
      </c>
    </row>
    <row r="36" s="1" customFormat="1" ht="13.5" outlineLevel="2" spans="1:21">
      <c r="A36" s="15">
        <v>31</v>
      </c>
      <c r="B36" s="15" t="s">
        <v>140</v>
      </c>
      <c r="C36" s="16" t="s">
        <v>153</v>
      </c>
      <c r="D36" s="15" t="s">
        <v>154</v>
      </c>
      <c r="E36" s="15">
        <v>30</v>
      </c>
      <c r="F36" s="17">
        <v>3133</v>
      </c>
      <c r="G36" s="18">
        <v>1298</v>
      </c>
      <c r="H36" s="18">
        <v>678.38</v>
      </c>
      <c r="I36" s="18">
        <v>6556.36</v>
      </c>
      <c r="J36" s="18">
        <f t="shared" si="14"/>
        <v>981.642654867257</v>
      </c>
      <c r="K36" s="18">
        <f>VLOOKUP(D36,'[1]8月'!$B$1:$G$65536,6,FALSE)</f>
        <v>626.6</v>
      </c>
      <c r="L36" s="18">
        <f t="shared" si="15"/>
        <v>8177.69734513274</v>
      </c>
      <c r="M36" s="18">
        <f t="shared" si="16"/>
        <v>122.187</v>
      </c>
      <c r="N36" s="18">
        <f t="shared" si="17"/>
        <v>204.442433628319</v>
      </c>
      <c r="O36" s="18">
        <f t="shared" si="18"/>
        <v>122.665460176991</v>
      </c>
      <c r="P36" s="18">
        <f t="shared" si="19"/>
        <v>163.553946902655</v>
      </c>
      <c r="Q36" s="18"/>
      <c r="R36" s="26">
        <v>7564.85</v>
      </c>
      <c r="S36" s="15"/>
      <c r="T36" s="5">
        <v>7564.85</v>
      </c>
      <c r="U36" s="5">
        <v>7564.85</v>
      </c>
    </row>
    <row r="37" s="1" customFormat="1" ht="13.5" outlineLevel="2" spans="1:21">
      <c r="A37" s="15">
        <v>32</v>
      </c>
      <c r="B37" s="15" t="s">
        <v>140</v>
      </c>
      <c r="C37" s="16" t="s">
        <v>155</v>
      </c>
      <c r="D37" s="15" t="s">
        <v>156</v>
      </c>
      <c r="E37" s="15">
        <v>30</v>
      </c>
      <c r="F37" s="17">
        <v>3269</v>
      </c>
      <c r="G37" s="18">
        <v>1354.35</v>
      </c>
      <c r="H37" s="18">
        <v>660.68</v>
      </c>
      <c r="I37" s="18">
        <v>6117.54</v>
      </c>
      <c r="J37" s="18">
        <f t="shared" si="14"/>
        <v>935.605398230089</v>
      </c>
      <c r="K37" s="18">
        <f>VLOOKUP(D37,'[1]8月'!$B$1:$G$65536,6,FALSE)</f>
        <v>653.8</v>
      </c>
      <c r="L37" s="18">
        <f t="shared" si="15"/>
        <v>7850.76460176991</v>
      </c>
      <c r="M37" s="18">
        <f t="shared" si="16"/>
        <v>127.491</v>
      </c>
      <c r="N37" s="18">
        <f t="shared" si="17"/>
        <v>196.269115044248</v>
      </c>
      <c r="O37" s="18">
        <f t="shared" si="18"/>
        <v>117.761469026549</v>
      </c>
      <c r="P37" s="18">
        <f t="shared" si="19"/>
        <v>157.015292035398</v>
      </c>
      <c r="Q37" s="18"/>
      <c r="R37" s="26">
        <v>7252.23</v>
      </c>
      <c r="S37" s="15"/>
      <c r="T37" s="5">
        <v>7252.23</v>
      </c>
      <c r="U37" s="5">
        <v>7252.23</v>
      </c>
    </row>
    <row r="38" s="1" customFormat="1" ht="13.5" outlineLevel="2" spans="1:21">
      <c r="A38" s="15">
        <v>33</v>
      </c>
      <c r="B38" s="15" t="s">
        <v>140</v>
      </c>
      <c r="C38" s="16" t="s">
        <v>157</v>
      </c>
      <c r="D38" s="15" t="s">
        <v>158</v>
      </c>
      <c r="E38" s="15">
        <v>30</v>
      </c>
      <c r="F38" s="17">
        <v>2772</v>
      </c>
      <c r="G38" s="18">
        <v>1148.44</v>
      </c>
      <c r="H38" s="18">
        <v>665.02</v>
      </c>
      <c r="I38" s="18">
        <v>6572.54</v>
      </c>
      <c r="J38" s="18">
        <f t="shared" si="14"/>
        <v>964.761061946903</v>
      </c>
      <c r="K38" s="18">
        <f>VLOOKUP(D38,'[1]8月'!$B$1:$G$65536,6,FALSE)</f>
        <v>554.4</v>
      </c>
      <c r="L38" s="18">
        <f t="shared" si="15"/>
        <v>7975.6389380531</v>
      </c>
      <c r="M38" s="18">
        <f t="shared" si="16"/>
        <v>108.108</v>
      </c>
      <c r="N38" s="18">
        <f t="shared" si="17"/>
        <v>199.390973451327</v>
      </c>
      <c r="O38" s="18">
        <f t="shared" si="18"/>
        <v>119.634584070796</v>
      </c>
      <c r="P38" s="18">
        <f t="shared" si="19"/>
        <v>159.512778761062</v>
      </c>
      <c r="Q38" s="18"/>
      <c r="R38" s="26">
        <v>7388.99</v>
      </c>
      <c r="S38" s="15"/>
      <c r="T38" s="5">
        <v>7388.99</v>
      </c>
      <c r="U38" s="5">
        <v>7388.99</v>
      </c>
    </row>
    <row r="39" s="1" customFormat="1" ht="13.5" outlineLevel="2" spans="1:21">
      <c r="A39" s="15">
        <v>34</v>
      </c>
      <c r="B39" s="15" t="s">
        <v>140</v>
      </c>
      <c r="C39" s="16" t="s">
        <v>159</v>
      </c>
      <c r="D39" s="15" t="s">
        <v>160</v>
      </c>
      <c r="E39" s="15">
        <v>30</v>
      </c>
      <c r="F39" s="17">
        <v>3304</v>
      </c>
      <c r="G39" s="18">
        <v>1368.85</v>
      </c>
      <c r="H39" s="18">
        <v>768.95</v>
      </c>
      <c r="I39" s="18">
        <v>7607.36</v>
      </c>
      <c r="J39" s="18">
        <f t="shared" si="14"/>
        <v>1121.12460176991</v>
      </c>
      <c r="K39" s="18">
        <f>VLOOKUP(D39,'[1]8月'!$B$1:$G$65536,6,FALSE)</f>
        <v>660.8</v>
      </c>
      <c r="L39" s="18">
        <f t="shared" si="15"/>
        <v>9284.83539823009</v>
      </c>
      <c r="M39" s="18">
        <f t="shared" si="16"/>
        <v>128.856</v>
      </c>
      <c r="N39" s="18">
        <f t="shared" si="17"/>
        <v>232.120884955752</v>
      </c>
      <c r="O39" s="18">
        <f t="shared" si="18"/>
        <v>139.272530973451</v>
      </c>
      <c r="P39" s="18">
        <f t="shared" si="19"/>
        <v>185.696707964602</v>
      </c>
      <c r="Q39" s="18"/>
      <c r="R39" s="26">
        <v>8598.89</v>
      </c>
      <c r="S39" s="15"/>
      <c r="T39" s="5">
        <v>8598.89</v>
      </c>
      <c r="U39" s="5">
        <v>8598.89</v>
      </c>
    </row>
    <row r="40" s="1" customFormat="1" ht="13.5" outlineLevel="2" spans="1:21">
      <c r="A40" s="15">
        <v>35</v>
      </c>
      <c r="B40" s="15" t="s">
        <v>140</v>
      </c>
      <c r="C40" s="16" t="s">
        <v>161</v>
      </c>
      <c r="D40" s="15" t="s">
        <v>162</v>
      </c>
      <c r="E40" s="15">
        <v>30</v>
      </c>
      <c r="F40" s="17">
        <v>2788</v>
      </c>
      <c r="G40" s="18">
        <v>1155.07</v>
      </c>
      <c r="H40" s="18">
        <v>668.02</v>
      </c>
      <c r="I40" s="18">
        <v>6724.54</v>
      </c>
      <c r="J40" s="18">
        <f t="shared" si="14"/>
        <v>983.355663716814</v>
      </c>
      <c r="K40" s="18">
        <f>VLOOKUP(D40,'[1]8月'!$B$1:$G$65536,6,FALSE)</f>
        <v>557.6</v>
      </c>
      <c r="L40" s="18">
        <f t="shared" si="15"/>
        <v>8121.87433628319</v>
      </c>
      <c r="M40" s="18">
        <f t="shared" si="16"/>
        <v>108.732</v>
      </c>
      <c r="N40" s="18">
        <f t="shared" si="17"/>
        <v>203.04685840708</v>
      </c>
      <c r="O40" s="18">
        <f t="shared" si="18"/>
        <v>121.828115044248</v>
      </c>
      <c r="P40" s="18">
        <f t="shared" si="19"/>
        <v>162.437486725664</v>
      </c>
      <c r="Q40" s="18"/>
      <c r="R40" s="26">
        <v>7525.83</v>
      </c>
      <c r="S40" s="15"/>
      <c r="T40" s="5">
        <v>7525.83</v>
      </c>
      <c r="U40" s="5">
        <v>7525.83</v>
      </c>
    </row>
    <row r="41" s="1" customFormat="1" ht="13.5" outlineLevel="2" spans="1:21">
      <c r="A41" s="15">
        <v>36</v>
      </c>
      <c r="B41" s="15" t="s">
        <v>140</v>
      </c>
      <c r="C41" s="16" t="s">
        <v>163</v>
      </c>
      <c r="D41" s="15" t="s">
        <v>164</v>
      </c>
      <c r="E41" s="15">
        <v>30</v>
      </c>
      <c r="F41" s="17">
        <v>3429</v>
      </c>
      <c r="G41" s="18">
        <v>1420.63</v>
      </c>
      <c r="H41" s="18">
        <v>579.46</v>
      </c>
      <c r="I41" s="18">
        <v>6595.87</v>
      </c>
      <c r="J41" s="18">
        <f t="shared" si="14"/>
        <v>988.915752212389</v>
      </c>
      <c r="K41" s="18">
        <f>VLOOKUP(D41,'[1]8月'!$B$1:$G$65536,6,FALSE)</f>
        <v>685.8</v>
      </c>
      <c r="L41" s="18">
        <f t="shared" si="15"/>
        <v>8292.84424778761</v>
      </c>
      <c r="M41" s="18">
        <f t="shared" si="16"/>
        <v>133.731</v>
      </c>
      <c r="N41" s="18">
        <f t="shared" si="17"/>
        <v>207.32110619469</v>
      </c>
      <c r="O41" s="18">
        <f t="shared" si="18"/>
        <v>124.392663716814</v>
      </c>
      <c r="P41" s="18">
        <f t="shared" si="19"/>
        <v>165.856884955752</v>
      </c>
      <c r="Q41" s="18"/>
      <c r="R41" s="26">
        <v>7661.54</v>
      </c>
      <c r="S41" s="15"/>
      <c r="T41" s="5">
        <v>7661.54</v>
      </c>
      <c r="U41" s="5">
        <v>7661.54</v>
      </c>
    </row>
    <row r="42" s="1" customFormat="1" ht="13.5" outlineLevel="2" spans="1:21">
      <c r="A42" s="15">
        <v>37</v>
      </c>
      <c r="B42" s="15" t="s">
        <v>140</v>
      </c>
      <c r="C42" s="16" t="s">
        <v>165</v>
      </c>
      <c r="D42" s="15" t="s">
        <v>166</v>
      </c>
      <c r="E42" s="15">
        <v>30</v>
      </c>
      <c r="F42" s="17">
        <v>3264</v>
      </c>
      <c r="G42" s="18">
        <v>1352.28</v>
      </c>
      <c r="H42" s="18">
        <v>742.55</v>
      </c>
      <c r="I42" s="18">
        <v>7193.09</v>
      </c>
      <c r="J42" s="18">
        <f t="shared" si="14"/>
        <v>1068.5217699115</v>
      </c>
      <c r="K42" s="18">
        <f>VLOOKUP(D42,'[1]8月'!$B$1:$G$65536,6,FALSE)</f>
        <v>652.8</v>
      </c>
      <c r="L42" s="18">
        <f t="shared" si="15"/>
        <v>8872.1982300885</v>
      </c>
      <c r="M42" s="18">
        <f t="shared" si="16"/>
        <v>127.296</v>
      </c>
      <c r="N42" s="18">
        <f t="shared" si="17"/>
        <v>221.804955752212</v>
      </c>
      <c r="O42" s="18">
        <f t="shared" si="18"/>
        <v>133.082973451327</v>
      </c>
      <c r="P42" s="18">
        <f t="shared" si="19"/>
        <v>177.44396460177</v>
      </c>
      <c r="Q42" s="18"/>
      <c r="R42" s="26">
        <v>8212.57</v>
      </c>
      <c r="S42" s="15"/>
      <c r="T42" s="5">
        <v>8212.57</v>
      </c>
      <c r="U42" s="5">
        <v>8212.57</v>
      </c>
    </row>
    <row r="43" s="1" customFormat="1" ht="13.5" outlineLevel="2" spans="1:21">
      <c r="A43" s="15">
        <v>38</v>
      </c>
      <c r="B43" s="15" t="s">
        <v>140</v>
      </c>
      <c r="C43" s="16" t="s">
        <v>167</v>
      </c>
      <c r="D43" s="15" t="s">
        <v>168</v>
      </c>
      <c r="E43" s="15">
        <v>30</v>
      </c>
      <c r="F43" s="17">
        <v>2346</v>
      </c>
      <c r="G43" s="18">
        <v>971.95</v>
      </c>
      <c r="H43" s="18">
        <v>774.3</v>
      </c>
      <c r="I43" s="18">
        <v>7427.78</v>
      </c>
      <c r="J43" s="18">
        <f t="shared" si="14"/>
        <v>1055.41938053097</v>
      </c>
      <c r="K43" s="18">
        <f>VLOOKUP(D43,'[1]8月'!$B$1:$G$65536,6,FALSE)</f>
        <v>469.2</v>
      </c>
      <c r="L43" s="18">
        <f t="shared" si="15"/>
        <v>8587.81061946903</v>
      </c>
      <c r="M43" s="18">
        <f t="shared" si="16"/>
        <v>91.494</v>
      </c>
      <c r="N43" s="18">
        <f t="shared" si="17"/>
        <v>214.695265486726</v>
      </c>
      <c r="O43" s="18">
        <f t="shared" si="18"/>
        <v>128.817159292035</v>
      </c>
      <c r="P43" s="18">
        <f t="shared" si="19"/>
        <v>171.756212389381</v>
      </c>
      <c r="Q43" s="18"/>
      <c r="R43" s="26">
        <v>7981.05</v>
      </c>
      <c r="S43" s="15"/>
      <c r="T43" s="5">
        <v>7981.05</v>
      </c>
      <c r="U43" s="5">
        <v>7981.05</v>
      </c>
    </row>
    <row r="44" s="1" customFormat="1" ht="13.5" outlineLevel="2" spans="1:21">
      <c r="A44" s="15">
        <v>39</v>
      </c>
      <c r="B44" s="15" t="s">
        <v>140</v>
      </c>
      <c r="C44" s="16" t="s">
        <v>169</v>
      </c>
      <c r="D44" s="15" t="s">
        <v>170</v>
      </c>
      <c r="E44" s="15">
        <v>30</v>
      </c>
      <c r="F44" s="17">
        <v>3231</v>
      </c>
      <c r="G44" s="18">
        <v>1338.6</v>
      </c>
      <c r="H44" s="18">
        <v>690.42</v>
      </c>
      <c r="I44" s="18">
        <v>7154.71</v>
      </c>
      <c r="J44" s="18">
        <f t="shared" si="14"/>
        <v>1056.53530973451</v>
      </c>
      <c r="K44" s="18">
        <f>VLOOKUP(D44,'[1]8月'!$B$1:$G$65536,6,FALSE)</f>
        <v>646.2</v>
      </c>
      <c r="L44" s="18">
        <f t="shared" si="15"/>
        <v>8773.39469026549</v>
      </c>
      <c r="M44" s="18">
        <f t="shared" si="16"/>
        <v>126.009</v>
      </c>
      <c r="N44" s="18">
        <f t="shared" si="17"/>
        <v>219.334867256637</v>
      </c>
      <c r="O44" s="18">
        <f t="shared" si="18"/>
        <v>131.600920353982</v>
      </c>
      <c r="P44" s="18">
        <f t="shared" si="19"/>
        <v>175.46789380531</v>
      </c>
      <c r="Q44" s="18"/>
      <c r="R44" s="26">
        <v>8120.98</v>
      </c>
      <c r="S44" s="15"/>
      <c r="T44" s="5">
        <v>8120.98</v>
      </c>
      <c r="U44" s="5">
        <v>8120.98</v>
      </c>
    </row>
    <row r="45" s="1" customFormat="1" ht="13.5" outlineLevel="2" spans="1:21">
      <c r="A45" s="15">
        <v>40</v>
      </c>
      <c r="B45" s="15" t="s">
        <v>140</v>
      </c>
      <c r="C45" s="16" t="s">
        <v>171</v>
      </c>
      <c r="D45" s="15" t="s">
        <v>172</v>
      </c>
      <c r="E45" s="15">
        <v>30</v>
      </c>
      <c r="F45" s="17">
        <v>3475</v>
      </c>
      <c r="G45" s="18">
        <v>1439.69</v>
      </c>
      <c r="H45" s="18">
        <v>0</v>
      </c>
      <c r="I45" s="18">
        <v>6513.47</v>
      </c>
      <c r="J45" s="18">
        <f t="shared" si="14"/>
        <v>914.965309734513</v>
      </c>
      <c r="K45" s="18">
        <f>VLOOKUP(D45,'[1]8月'!$B$1:$G$65536,6,FALSE)</f>
        <v>695</v>
      </c>
      <c r="L45" s="18">
        <f t="shared" si="15"/>
        <v>7733.19469026549</v>
      </c>
      <c r="M45" s="18">
        <f t="shared" si="16"/>
        <v>135.525</v>
      </c>
      <c r="N45" s="18">
        <f t="shared" si="17"/>
        <v>193.329867256637</v>
      </c>
      <c r="O45" s="18">
        <f t="shared" si="18"/>
        <v>115.997920353982</v>
      </c>
      <c r="P45" s="18">
        <f t="shared" si="19"/>
        <v>154.66389380531</v>
      </c>
      <c r="Q45" s="18">
        <v>8430</v>
      </c>
      <c r="R45" s="26">
        <v>0</v>
      </c>
      <c r="S45" s="15">
        <v>-1296.32</v>
      </c>
      <c r="T45" s="5">
        <v>0</v>
      </c>
      <c r="U45" s="5">
        <v>0</v>
      </c>
    </row>
    <row r="46" s="1" customFormat="1" ht="13.5" outlineLevel="2" spans="1:21">
      <c r="A46" s="15">
        <v>41</v>
      </c>
      <c r="B46" s="15" t="s">
        <v>140</v>
      </c>
      <c r="C46" s="16" t="s">
        <v>173</v>
      </c>
      <c r="D46" s="15" t="s">
        <v>174</v>
      </c>
      <c r="E46" s="15">
        <v>30</v>
      </c>
      <c r="F46" s="17">
        <v>3248</v>
      </c>
      <c r="G46" s="18">
        <v>1345.65</v>
      </c>
      <c r="H46" s="18">
        <v>712.14</v>
      </c>
      <c r="I46" s="18">
        <v>7353.62</v>
      </c>
      <c r="J46" s="18">
        <f t="shared" si="14"/>
        <v>1082.7285840708</v>
      </c>
      <c r="K46" s="18">
        <f>VLOOKUP(D46,'[1]8月'!$B$1:$G$65536,6,FALSE)</f>
        <v>649.6</v>
      </c>
      <c r="L46" s="18">
        <f t="shared" si="15"/>
        <v>8978.2814159292</v>
      </c>
      <c r="M46" s="18">
        <f t="shared" si="16"/>
        <v>126.672</v>
      </c>
      <c r="N46" s="18">
        <f t="shared" si="17"/>
        <v>224.45703539823</v>
      </c>
      <c r="O46" s="18">
        <f t="shared" si="18"/>
        <v>134.674221238938</v>
      </c>
      <c r="P46" s="18">
        <f t="shared" si="19"/>
        <v>179.565628318584</v>
      </c>
      <c r="Q46" s="18"/>
      <c r="R46" s="26">
        <v>8312.91</v>
      </c>
      <c r="S46" s="15"/>
      <c r="T46" s="5">
        <v>8312.91</v>
      </c>
      <c r="U46" s="5">
        <v>8312.91</v>
      </c>
    </row>
    <row r="47" s="1" customFormat="1" ht="13.5" outlineLevel="2" spans="1:21">
      <c r="A47" s="15">
        <v>42</v>
      </c>
      <c r="B47" s="15" t="s">
        <v>140</v>
      </c>
      <c r="C47" s="16" t="s">
        <v>175</v>
      </c>
      <c r="D47" s="15" t="s">
        <v>176</v>
      </c>
      <c r="E47" s="15">
        <v>30</v>
      </c>
      <c r="F47" s="17">
        <v>3129</v>
      </c>
      <c r="G47" s="18">
        <v>1296.34</v>
      </c>
      <c r="H47" s="18">
        <v>674.71</v>
      </c>
      <c r="I47" s="18">
        <v>7209.46</v>
      </c>
      <c r="J47" s="18">
        <f t="shared" si="14"/>
        <v>1056.16486725664</v>
      </c>
      <c r="K47" s="18"/>
      <c r="L47" s="18">
        <f t="shared" si="15"/>
        <v>8124.34513274336</v>
      </c>
      <c r="M47" s="18">
        <f t="shared" si="16"/>
        <v>122.031</v>
      </c>
      <c r="N47" s="18">
        <f t="shared" si="17"/>
        <v>203.108628318584</v>
      </c>
      <c r="O47" s="18">
        <f t="shared" si="18"/>
        <v>121.86517699115</v>
      </c>
      <c r="P47" s="18">
        <f t="shared" si="19"/>
        <v>162.486902654867</v>
      </c>
      <c r="Q47" s="18"/>
      <c r="R47" s="26">
        <v>7514.85</v>
      </c>
      <c r="S47" s="15"/>
      <c r="T47" s="5">
        <v>7514.85</v>
      </c>
      <c r="U47" s="5">
        <v>7514.85</v>
      </c>
    </row>
    <row r="48" s="1" customFormat="1" ht="13.5" outlineLevel="2" spans="1:21">
      <c r="A48" s="15">
        <v>43</v>
      </c>
      <c r="B48" s="15" t="s">
        <v>140</v>
      </c>
      <c r="C48" s="16" t="s">
        <v>177</v>
      </c>
      <c r="D48" s="15" t="s">
        <v>178</v>
      </c>
      <c r="E48" s="15">
        <v>30</v>
      </c>
      <c r="F48" s="17">
        <v>1840</v>
      </c>
      <c r="G48" s="18">
        <v>762.31</v>
      </c>
      <c r="H48" s="18">
        <v>569.78</v>
      </c>
      <c r="I48" s="18">
        <v>6763.96</v>
      </c>
      <c r="J48" s="18">
        <f t="shared" si="14"/>
        <v>931.403982300885</v>
      </c>
      <c r="K48" s="18">
        <f>VLOOKUP(D48,'[1]8月'!$B$1:$G$65536,6,FALSE)</f>
        <v>368</v>
      </c>
      <c r="L48" s="18">
        <f t="shared" si="15"/>
        <v>7532.64601769911</v>
      </c>
      <c r="M48" s="18">
        <f t="shared" si="16"/>
        <v>71.76</v>
      </c>
      <c r="N48" s="18">
        <f t="shared" si="17"/>
        <v>188.316150442478</v>
      </c>
      <c r="O48" s="18">
        <f t="shared" si="18"/>
        <v>112.989690265487</v>
      </c>
      <c r="P48" s="18">
        <f t="shared" si="19"/>
        <v>150.652920353982</v>
      </c>
      <c r="Q48" s="18"/>
      <c r="R48" s="26">
        <v>7008.93</v>
      </c>
      <c r="S48" s="15"/>
      <c r="T48" s="5">
        <v>7008.93</v>
      </c>
      <c r="U48" s="5">
        <v>7008.93</v>
      </c>
    </row>
    <row r="49" s="1" customFormat="1" ht="13.5" outlineLevel="2" spans="1:21">
      <c r="A49" s="15">
        <v>44</v>
      </c>
      <c r="B49" s="15" t="s">
        <v>140</v>
      </c>
      <c r="C49" s="16" t="s">
        <v>179</v>
      </c>
      <c r="D49" s="15" t="s">
        <v>180</v>
      </c>
      <c r="E49" s="15">
        <v>30</v>
      </c>
      <c r="F49" s="17">
        <v>3146</v>
      </c>
      <c r="G49" s="18">
        <v>1303.39</v>
      </c>
      <c r="H49" s="18">
        <v>798.36</v>
      </c>
      <c r="I49" s="18">
        <v>7208</v>
      </c>
      <c r="J49" s="18">
        <f t="shared" si="14"/>
        <v>1071.03318584071</v>
      </c>
      <c r="K49" s="18">
        <f>VLOOKUP(D49,'[1]8月'!$B$1:$G$65536,6,FALSE)</f>
        <v>629.2</v>
      </c>
      <c r="L49" s="18">
        <f t="shared" si="15"/>
        <v>8867.91681415929</v>
      </c>
      <c r="M49" s="18">
        <f t="shared" si="16"/>
        <v>122.694</v>
      </c>
      <c r="N49" s="18">
        <f t="shared" si="17"/>
        <v>221.697920353982</v>
      </c>
      <c r="O49" s="18">
        <f t="shared" si="18"/>
        <v>133.018752212389</v>
      </c>
      <c r="P49" s="18">
        <f t="shared" si="19"/>
        <v>177.358336283186</v>
      </c>
      <c r="Q49" s="18"/>
      <c r="R49" s="26">
        <v>8213.15</v>
      </c>
      <c r="S49" s="15"/>
      <c r="T49" s="5">
        <v>8213.15</v>
      </c>
      <c r="U49" s="5">
        <v>8213.15</v>
      </c>
    </row>
    <row r="50" s="1" customFormat="1" ht="13.5" outlineLevel="2" spans="1:21">
      <c r="A50" s="15">
        <v>45</v>
      </c>
      <c r="B50" s="15" t="s">
        <v>140</v>
      </c>
      <c r="C50" s="16" t="s">
        <v>181</v>
      </c>
      <c r="D50" s="15" t="s">
        <v>182</v>
      </c>
      <c r="E50" s="15">
        <v>30</v>
      </c>
      <c r="F50" s="17">
        <v>3308</v>
      </c>
      <c r="G50" s="18">
        <v>1370.5</v>
      </c>
      <c r="H50" s="18">
        <v>822.08</v>
      </c>
      <c r="I50" s="18">
        <v>7647.02</v>
      </c>
      <c r="J50" s="18">
        <f t="shared" si="14"/>
        <v>1131.98938053097</v>
      </c>
      <c r="K50" s="18">
        <f>VLOOKUP(D50,'[1]8月'!$B$1:$G$65536,6,FALSE)</f>
        <v>661.6</v>
      </c>
      <c r="L50" s="18">
        <f t="shared" si="15"/>
        <v>9369.21061946903</v>
      </c>
      <c r="M50" s="18">
        <f t="shared" si="16"/>
        <v>129.012</v>
      </c>
      <c r="N50" s="18">
        <f t="shared" si="17"/>
        <v>234.230265486726</v>
      </c>
      <c r="O50" s="18">
        <f t="shared" si="18"/>
        <v>140.538159292035</v>
      </c>
      <c r="P50" s="18">
        <f t="shared" si="19"/>
        <v>187.384212389381</v>
      </c>
      <c r="Q50" s="18"/>
      <c r="R50" s="26">
        <v>8678.05</v>
      </c>
      <c r="S50" s="15"/>
      <c r="T50" s="5">
        <v>8678.05</v>
      </c>
      <c r="U50" s="5">
        <v>8678.05</v>
      </c>
    </row>
    <row r="51" s="1" customFormat="1" ht="13.5" outlineLevel="2" spans="1:21">
      <c r="A51" s="15">
        <v>46</v>
      </c>
      <c r="B51" s="15" t="s">
        <v>140</v>
      </c>
      <c r="C51" s="16" t="s">
        <v>183</v>
      </c>
      <c r="D51" s="15" t="s">
        <v>184</v>
      </c>
      <c r="E51" s="15">
        <v>30</v>
      </c>
      <c r="F51" s="17">
        <v>3135</v>
      </c>
      <c r="G51" s="18">
        <v>1298.83</v>
      </c>
      <c r="H51" s="18">
        <v>719.82</v>
      </c>
      <c r="I51" s="18">
        <v>7084.59</v>
      </c>
      <c r="J51" s="18">
        <f t="shared" si="14"/>
        <v>1047.27539823009</v>
      </c>
      <c r="K51" s="18">
        <f>VLOOKUP(D51,'[1]8月'!$B$1:$G$65536,6,FALSE)</f>
        <v>627</v>
      </c>
      <c r="L51" s="18">
        <f t="shared" si="15"/>
        <v>8682.96460176991</v>
      </c>
      <c r="M51" s="18">
        <f t="shared" si="16"/>
        <v>122.265</v>
      </c>
      <c r="N51" s="18">
        <f t="shared" si="17"/>
        <v>217.074115044248</v>
      </c>
      <c r="O51" s="18">
        <f t="shared" si="18"/>
        <v>130.244469026549</v>
      </c>
      <c r="P51" s="18">
        <f t="shared" si="19"/>
        <v>173.659292035398</v>
      </c>
      <c r="Q51" s="18"/>
      <c r="R51" s="26">
        <v>8039.72</v>
      </c>
      <c r="S51" s="15"/>
      <c r="T51" s="5">
        <v>8039.72</v>
      </c>
      <c r="U51" s="5">
        <v>8039.72</v>
      </c>
    </row>
    <row r="52" s="1" customFormat="1" ht="13.5" outlineLevel="2" spans="1:21">
      <c r="A52" s="15">
        <v>47</v>
      </c>
      <c r="B52" s="15" t="s">
        <v>140</v>
      </c>
      <c r="C52" s="16" t="s">
        <v>185</v>
      </c>
      <c r="D52" s="15" t="s">
        <v>186</v>
      </c>
      <c r="E52" s="15">
        <v>30</v>
      </c>
      <c r="F52" s="17">
        <v>3318</v>
      </c>
      <c r="G52" s="18">
        <v>1374.65</v>
      </c>
      <c r="H52" s="18">
        <v>790.33</v>
      </c>
      <c r="I52" s="18">
        <v>7354.62</v>
      </c>
      <c r="J52" s="18">
        <f t="shared" si="14"/>
        <v>1095.17522123894</v>
      </c>
      <c r="K52" s="18">
        <f>VLOOKUP(D52,'[1]8月'!$B$1:$G$65536,6,FALSE)</f>
        <v>663.6</v>
      </c>
      <c r="L52" s="18">
        <f t="shared" si="15"/>
        <v>9088.02477876106</v>
      </c>
      <c r="M52" s="18">
        <f t="shared" si="16"/>
        <v>129.402</v>
      </c>
      <c r="N52" s="18">
        <f t="shared" si="17"/>
        <v>227.200619469027</v>
      </c>
      <c r="O52" s="18">
        <f t="shared" si="18"/>
        <v>136.320371681416</v>
      </c>
      <c r="P52" s="18">
        <f t="shared" si="19"/>
        <v>181.760495575221</v>
      </c>
      <c r="Q52" s="18"/>
      <c r="R52" s="26">
        <v>8413.34</v>
      </c>
      <c r="S52" s="15"/>
      <c r="T52" s="5">
        <v>8413.34</v>
      </c>
      <c r="U52" s="5">
        <v>8413.34</v>
      </c>
    </row>
    <row r="53" s="2" customFormat="1" ht="13.5" outlineLevel="1" spans="1:19">
      <c r="A53" s="19"/>
      <c r="B53" s="19" t="s">
        <v>187</v>
      </c>
      <c r="C53" s="20"/>
      <c r="D53" s="19"/>
      <c r="E53" s="19"/>
      <c r="F53" s="21">
        <f t="shared" ref="F53:R53" si="20">SUBTOTAL(9,F30:F52)</f>
        <v>70504</v>
      </c>
      <c r="G53" s="21">
        <f t="shared" si="20"/>
        <v>29209.8</v>
      </c>
      <c r="H53" s="21">
        <f t="shared" si="20"/>
        <v>15667.35</v>
      </c>
      <c r="I53" s="21">
        <f t="shared" si="20"/>
        <v>161070.34</v>
      </c>
      <c r="J53" s="21">
        <f t="shared" si="20"/>
        <v>23693.0740707965</v>
      </c>
      <c r="K53" s="21">
        <f t="shared" si="20"/>
        <v>12878.6</v>
      </c>
      <c r="L53" s="21">
        <f t="shared" si="20"/>
        <v>195133.015929204</v>
      </c>
      <c r="M53" s="21">
        <f t="shared" si="20"/>
        <v>2749.656</v>
      </c>
      <c r="N53" s="21">
        <f t="shared" si="20"/>
        <v>4878.32539823009</v>
      </c>
      <c r="O53" s="21">
        <f t="shared" si="20"/>
        <v>2926.99523893805</v>
      </c>
      <c r="P53" s="21">
        <f t="shared" si="20"/>
        <v>3902.66031858407</v>
      </c>
      <c r="Q53" s="21">
        <f t="shared" si="20"/>
        <v>8430</v>
      </c>
      <c r="R53" s="21">
        <f t="shared" si="20"/>
        <v>173541.7</v>
      </c>
      <c r="S53" s="19"/>
    </row>
    <row r="54" s="1" customFormat="1" ht="13.5" outlineLevel="2" spans="1:21">
      <c r="A54" s="15">
        <v>48</v>
      </c>
      <c r="B54" s="15" t="s">
        <v>188</v>
      </c>
      <c r="C54" s="16" t="s">
        <v>189</v>
      </c>
      <c r="D54" s="15" t="s">
        <v>190</v>
      </c>
      <c r="E54" s="15">
        <v>30</v>
      </c>
      <c r="F54" s="17">
        <v>2317</v>
      </c>
      <c r="G54" s="18">
        <v>959.93</v>
      </c>
      <c r="H54" s="18">
        <v>671.04</v>
      </c>
      <c r="I54" s="18">
        <v>6004.23</v>
      </c>
      <c r="J54" s="18">
        <f>(G54+H54+I54)/1.13*0.13</f>
        <v>878.385840707965</v>
      </c>
      <c r="K54" s="18">
        <f>VLOOKUP(D54,'[1]8月'!$B$1:$G$65536,6,FALSE)</f>
        <v>463.4</v>
      </c>
      <c r="L54" s="18">
        <f>(G54+H54+I54)-J54+(K54)</f>
        <v>7220.21415929203</v>
      </c>
      <c r="M54" s="18">
        <f>(F54)*0.039</f>
        <v>90.363</v>
      </c>
      <c r="N54" s="18">
        <f>L54*0.025</f>
        <v>180.505353982301</v>
      </c>
      <c r="O54" s="18">
        <f>L54*0.015</f>
        <v>108.303212389381</v>
      </c>
      <c r="P54" s="18">
        <f>L54*0.02</f>
        <v>144.404283185841</v>
      </c>
      <c r="Q54" s="18">
        <v>8430</v>
      </c>
      <c r="R54" s="26">
        <v>0</v>
      </c>
      <c r="S54" s="15">
        <v>-1733.36</v>
      </c>
      <c r="T54" s="5">
        <v>0</v>
      </c>
      <c r="U54" s="5">
        <v>0</v>
      </c>
    </row>
    <row r="55" s="1" customFormat="1" ht="13.5" outlineLevel="2" spans="1:21">
      <c r="A55" s="15">
        <v>49</v>
      </c>
      <c r="B55" s="15" t="s">
        <v>188</v>
      </c>
      <c r="C55" s="16" t="s">
        <v>191</v>
      </c>
      <c r="D55" s="15" t="s">
        <v>192</v>
      </c>
      <c r="E55" s="15">
        <v>30</v>
      </c>
      <c r="F55" s="17">
        <v>3217</v>
      </c>
      <c r="G55" s="18">
        <v>1332.8</v>
      </c>
      <c r="H55" s="18">
        <v>589.49</v>
      </c>
      <c r="I55" s="18">
        <v>7504.53</v>
      </c>
      <c r="J55" s="18">
        <f>(G55+H55+I55)/1.13*0.13</f>
        <v>1084.5014159292</v>
      </c>
      <c r="K55" s="18">
        <f>VLOOKUP(D55,'[1]8月'!$B$1:$G$65536,6,FALSE)</f>
        <v>643.4</v>
      </c>
      <c r="L55" s="18">
        <f>(G55+H55+I55)-J55+(K55)</f>
        <v>8985.7185840708</v>
      </c>
      <c r="M55" s="18">
        <f>(F55)*0.039</f>
        <v>125.463</v>
      </c>
      <c r="N55" s="18">
        <f>L55*0.025</f>
        <v>224.64296460177</v>
      </c>
      <c r="O55" s="18">
        <f>L55*0.015</f>
        <v>134.785778761062</v>
      </c>
      <c r="P55" s="18">
        <f>L55*0.02</f>
        <v>179.714371681416</v>
      </c>
      <c r="Q55" s="18"/>
      <c r="R55" s="26">
        <v>8321.11</v>
      </c>
      <c r="S55" s="15"/>
      <c r="T55" s="5">
        <v>8321.11</v>
      </c>
      <c r="U55" s="5">
        <v>8321.11</v>
      </c>
    </row>
    <row r="56" s="1" customFormat="1" ht="13.5" outlineLevel="2" spans="1:21">
      <c r="A56" s="15">
        <v>50</v>
      </c>
      <c r="B56" s="15" t="s">
        <v>188</v>
      </c>
      <c r="C56" s="16" t="s">
        <v>193</v>
      </c>
      <c r="D56" s="15" t="s">
        <v>194</v>
      </c>
      <c r="E56" s="15">
        <v>30</v>
      </c>
      <c r="F56" s="17">
        <v>2476</v>
      </c>
      <c r="G56" s="18">
        <v>1025.81</v>
      </c>
      <c r="H56" s="18">
        <v>686.73</v>
      </c>
      <c r="I56" s="18">
        <v>6805.96</v>
      </c>
      <c r="J56" s="18">
        <f>(G56+H56+I56)/1.13*0.13</f>
        <v>980.004424778761</v>
      </c>
      <c r="K56" s="18">
        <f>VLOOKUP(D56,'[1]8月'!$B$1:$G$65536,6,FALSE)</f>
        <v>495.2</v>
      </c>
      <c r="L56" s="18">
        <f>(G56+H56+I56)-J56+(K56)</f>
        <v>8033.69557522124</v>
      </c>
      <c r="M56" s="18">
        <f>(F56)*0.039</f>
        <v>96.564</v>
      </c>
      <c r="N56" s="18">
        <f>L56*0.025</f>
        <v>200.842389380531</v>
      </c>
      <c r="O56" s="18">
        <f>L56*0.015</f>
        <v>120.505433628319</v>
      </c>
      <c r="P56" s="18">
        <f>L56*0.02</f>
        <v>160.673911504425</v>
      </c>
      <c r="Q56" s="18"/>
      <c r="R56" s="26">
        <v>7455.11</v>
      </c>
      <c r="S56" s="15"/>
      <c r="T56" s="5">
        <v>7455.11</v>
      </c>
      <c r="U56" s="5">
        <v>7455.11</v>
      </c>
    </row>
    <row r="57" s="1" customFormat="1" ht="13.5" outlineLevel="2" spans="1:21">
      <c r="A57" s="15">
        <v>52</v>
      </c>
      <c r="B57" s="15" t="s">
        <v>188</v>
      </c>
      <c r="C57" s="16" t="s">
        <v>197</v>
      </c>
      <c r="D57" s="15" t="s">
        <v>198</v>
      </c>
      <c r="E57" s="15">
        <v>30</v>
      </c>
      <c r="F57" s="17">
        <v>3123</v>
      </c>
      <c r="G57" s="18">
        <v>1293.86</v>
      </c>
      <c r="H57" s="18">
        <v>798.68</v>
      </c>
      <c r="I57" s="18">
        <v>7583.29</v>
      </c>
      <c r="J57" s="18">
        <f t="shared" ref="J57:J80" si="21">(G57+H57+I57)/1.13*0.13</f>
        <v>1113.1485840708</v>
      </c>
      <c r="K57" s="18">
        <f>VLOOKUP(D57,'[1]8月'!$B$1:$G$65536,6,FALSE)</f>
        <v>624.6</v>
      </c>
      <c r="L57" s="18">
        <f t="shared" ref="L57:L80" si="22">(G57+H57+I57)-J57+(K57)</f>
        <v>9187.2814159292</v>
      </c>
      <c r="M57" s="18">
        <f t="shared" ref="M57:M80" si="23">(F57)*0.039</f>
        <v>121.797</v>
      </c>
      <c r="N57" s="18">
        <f t="shared" ref="N57:N80" si="24">L57*0.025</f>
        <v>229.68203539823</v>
      </c>
      <c r="O57" s="18">
        <f t="shared" ref="O57:O80" si="25">L57*0.015</f>
        <v>137.809221238938</v>
      </c>
      <c r="P57" s="18">
        <f t="shared" ref="P57:P80" si="26">L57*0.02</f>
        <v>183.745628318584</v>
      </c>
      <c r="Q57" s="18"/>
      <c r="R57" s="26">
        <v>8514.25</v>
      </c>
      <c r="S57" s="15"/>
      <c r="T57" s="5">
        <v>8514.25</v>
      </c>
      <c r="U57" s="5">
        <v>8514.25</v>
      </c>
    </row>
    <row r="58" s="1" customFormat="1" ht="13.5" outlineLevel="2" spans="1:21">
      <c r="A58" s="15">
        <v>53</v>
      </c>
      <c r="B58" s="15" t="s">
        <v>188</v>
      </c>
      <c r="C58" s="16" t="s">
        <v>199</v>
      </c>
      <c r="D58" s="15" t="s">
        <v>200</v>
      </c>
      <c r="E58" s="15">
        <v>30</v>
      </c>
      <c r="F58" s="17">
        <v>3220</v>
      </c>
      <c r="G58" s="18">
        <v>1334.05</v>
      </c>
      <c r="H58" s="18">
        <v>710.13</v>
      </c>
      <c r="I58" s="18">
        <v>7223.25</v>
      </c>
      <c r="J58" s="18">
        <f t="shared" si="21"/>
        <v>1066.16451327434</v>
      </c>
      <c r="K58" s="18"/>
      <c r="L58" s="18">
        <f t="shared" si="22"/>
        <v>8201.26548672566</v>
      </c>
      <c r="M58" s="18">
        <f t="shared" si="23"/>
        <v>125.58</v>
      </c>
      <c r="N58" s="18">
        <f t="shared" si="24"/>
        <v>205.031637168142</v>
      </c>
      <c r="O58" s="18">
        <f t="shared" si="25"/>
        <v>123.018982300885</v>
      </c>
      <c r="P58" s="18">
        <f t="shared" si="26"/>
        <v>164.025309734513</v>
      </c>
      <c r="Q58" s="18"/>
      <c r="R58" s="26">
        <v>7583.61</v>
      </c>
      <c r="S58" s="15"/>
      <c r="T58" s="5">
        <v>7583.61</v>
      </c>
      <c r="U58" s="5">
        <v>7583.61</v>
      </c>
    </row>
    <row r="59" s="1" customFormat="1" ht="13.5" outlineLevel="2" spans="1:21">
      <c r="A59" s="15">
        <v>54</v>
      </c>
      <c r="B59" s="15" t="s">
        <v>188</v>
      </c>
      <c r="C59" s="16" t="s">
        <v>201</v>
      </c>
      <c r="D59" s="15" t="s">
        <v>202</v>
      </c>
      <c r="E59" s="15">
        <v>30</v>
      </c>
      <c r="F59" s="17">
        <v>3194</v>
      </c>
      <c r="G59" s="18">
        <v>1323.27</v>
      </c>
      <c r="H59" s="18">
        <v>620.57</v>
      </c>
      <c r="I59" s="18">
        <v>7176.47</v>
      </c>
      <c r="J59" s="18">
        <f t="shared" si="21"/>
        <v>1049.23920353982</v>
      </c>
      <c r="K59" s="18"/>
      <c r="L59" s="18">
        <f t="shared" si="22"/>
        <v>8071.07079646018</v>
      </c>
      <c r="M59" s="18">
        <f t="shared" si="23"/>
        <v>124.566</v>
      </c>
      <c r="N59" s="18">
        <f t="shared" si="24"/>
        <v>201.776769911504</v>
      </c>
      <c r="O59" s="18">
        <f t="shared" si="25"/>
        <v>121.066061946903</v>
      </c>
      <c r="P59" s="18">
        <f t="shared" si="26"/>
        <v>161.421415929204</v>
      </c>
      <c r="Q59" s="18"/>
      <c r="R59" s="26">
        <v>7462.24</v>
      </c>
      <c r="S59" s="15"/>
      <c r="T59" s="5">
        <v>7462.24</v>
      </c>
      <c r="U59" s="5">
        <f>T59+T76+T77</f>
        <v>19418.7</v>
      </c>
    </row>
    <row r="60" s="1" customFormat="1" ht="13.5" outlineLevel="2" spans="1:21">
      <c r="A60" s="15">
        <v>55</v>
      </c>
      <c r="B60" s="15" t="s">
        <v>188</v>
      </c>
      <c r="C60" s="16" t="s">
        <v>203</v>
      </c>
      <c r="D60" s="15" t="s">
        <v>204</v>
      </c>
      <c r="E60" s="15">
        <v>30</v>
      </c>
      <c r="F60" s="17">
        <v>3373</v>
      </c>
      <c r="G60" s="18">
        <v>1397.43</v>
      </c>
      <c r="H60" s="18">
        <v>713.47</v>
      </c>
      <c r="I60" s="18">
        <v>7426.97</v>
      </c>
      <c r="J60" s="18">
        <f t="shared" si="21"/>
        <v>1097.27707964602</v>
      </c>
      <c r="K60" s="18">
        <f>VLOOKUP(D60,'[1]8月'!$B$1:$G$65536,6,FALSE)</f>
        <v>674.6</v>
      </c>
      <c r="L60" s="18">
        <f t="shared" si="22"/>
        <v>9115.19292035398</v>
      </c>
      <c r="M60" s="18">
        <f t="shared" si="23"/>
        <v>131.547</v>
      </c>
      <c r="N60" s="18">
        <f t="shared" si="24"/>
        <v>227.87982300885</v>
      </c>
      <c r="O60" s="18">
        <f t="shared" si="25"/>
        <v>136.72789380531</v>
      </c>
      <c r="P60" s="18">
        <f t="shared" si="26"/>
        <v>182.30385840708</v>
      </c>
      <c r="Q60" s="18"/>
      <c r="R60" s="26">
        <v>8436.73</v>
      </c>
      <c r="S60" s="15"/>
      <c r="T60" s="5">
        <v>8436.73</v>
      </c>
      <c r="U60" s="5">
        <v>8436.73</v>
      </c>
    </row>
    <row r="61" s="1" customFormat="1" ht="13.5" outlineLevel="2" spans="1:21">
      <c r="A61" s="15">
        <v>56</v>
      </c>
      <c r="B61" s="15" t="s">
        <v>188</v>
      </c>
      <c r="C61" s="16" t="s">
        <v>205</v>
      </c>
      <c r="D61" s="15" t="s">
        <v>206</v>
      </c>
      <c r="E61" s="15">
        <v>30</v>
      </c>
      <c r="F61" s="17">
        <v>3116</v>
      </c>
      <c r="G61" s="18">
        <v>1290.96</v>
      </c>
      <c r="H61" s="18">
        <v>662.01</v>
      </c>
      <c r="I61" s="18">
        <v>6854.44</v>
      </c>
      <c r="J61" s="18">
        <f t="shared" si="21"/>
        <v>1013.24185840708</v>
      </c>
      <c r="K61" s="18">
        <f>VLOOKUP(D61,'[1]8月'!$B$1:$G$65536,6,FALSE)</f>
        <v>623.2</v>
      </c>
      <c r="L61" s="18">
        <f t="shared" si="22"/>
        <v>8417.36814159292</v>
      </c>
      <c r="M61" s="18">
        <f t="shared" si="23"/>
        <v>121.524</v>
      </c>
      <c r="N61" s="18">
        <f t="shared" si="24"/>
        <v>210.434203539823</v>
      </c>
      <c r="O61" s="18">
        <f t="shared" si="25"/>
        <v>126.260522123894</v>
      </c>
      <c r="P61" s="18">
        <f t="shared" si="26"/>
        <v>168.347362831858</v>
      </c>
      <c r="Q61" s="18"/>
      <c r="R61" s="26">
        <v>7790.8</v>
      </c>
      <c r="S61" s="15"/>
      <c r="T61" s="5">
        <v>7790.8</v>
      </c>
      <c r="U61" s="5">
        <v>7790.8</v>
      </c>
    </row>
    <row r="62" s="1" customFormat="1" ht="13.5" outlineLevel="2" spans="1:21">
      <c r="A62" s="15">
        <v>57</v>
      </c>
      <c r="B62" s="15" t="s">
        <v>188</v>
      </c>
      <c r="C62" s="16" t="s">
        <v>207</v>
      </c>
      <c r="D62" s="15" t="s">
        <v>208</v>
      </c>
      <c r="E62" s="15">
        <v>30</v>
      </c>
      <c r="F62" s="17">
        <v>3473</v>
      </c>
      <c r="G62" s="18">
        <v>1438.86</v>
      </c>
      <c r="H62" s="18">
        <v>717.15</v>
      </c>
      <c r="I62" s="18">
        <v>7900.16</v>
      </c>
      <c r="J62" s="18">
        <f t="shared" si="21"/>
        <v>1156.90451327434</v>
      </c>
      <c r="K62" s="18">
        <f>VLOOKUP(D62,'[1]8月'!$B$1:$G$65536,6,FALSE)</f>
        <v>694.6</v>
      </c>
      <c r="L62" s="18">
        <f t="shared" si="22"/>
        <v>9593.86548672566</v>
      </c>
      <c r="M62" s="18">
        <f t="shared" si="23"/>
        <v>135.447</v>
      </c>
      <c r="N62" s="18">
        <f t="shared" si="24"/>
        <v>239.846637168142</v>
      </c>
      <c r="O62" s="18">
        <f t="shared" si="25"/>
        <v>143.907982300885</v>
      </c>
      <c r="P62" s="18">
        <f t="shared" si="26"/>
        <v>191.877309734513</v>
      </c>
      <c r="Q62" s="18"/>
      <c r="R62" s="26">
        <v>8882.79</v>
      </c>
      <c r="S62" s="15"/>
      <c r="T62" s="5">
        <v>8882.79</v>
      </c>
      <c r="U62" s="5">
        <v>8882.79</v>
      </c>
    </row>
    <row r="63" s="1" customFormat="1" ht="13.5" outlineLevel="2" spans="1:21">
      <c r="A63" s="15">
        <v>58</v>
      </c>
      <c r="B63" s="15" t="s">
        <v>188</v>
      </c>
      <c r="C63" s="16" t="s">
        <v>209</v>
      </c>
      <c r="D63" s="15" t="s">
        <v>210</v>
      </c>
      <c r="E63" s="15">
        <v>30</v>
      </c>
      <c r="F63" s="17">
        <v>3185</v>
      </c>
      <c r="G63" s="18">
        <v>1319.55</v>
      </c>
      <c r="H63" s="18">
        <v>750.23</v>
      </c>
      <c r="I63" s="18">
        <v>7516.91</v>
      </c>
      <c r="J63" s="18">
        <f t="shared" si="21"/>
        <v>1102.89353982301</v>
      </c>
      <c r="K63" s="18">
        <f>VLOOKUP(D63,'[1]8月'!$B$1:$G$65536,6,FALSE)</f>
        <v>637</v>
      </c>
      <c r="L63" s="18">
        <f t="shared" si="22"/>
        <v>9120.79646017699</v>
      </c>
      <c r="M63" s="18">
        <f t="shared" si="23"/>
        <v>124.215</v>
      </c>
      <c r="N63" s="18">
        <f t="shared" si="24"/>
        <v>228.019911504425</v>
      </c>
      <c r="O63" s="18">
        <f t="shared" si="25"/>
        <v>136.811946902655</v>
      </c>
      <c r="P63" s="18">
        <f t="shared" si="26"/>
        <v>182.41592920354</v>
      </c>
      <c r="Q63" s="18"/>
      <c r="R63" s="26">
        <v>8449.33</v>
      </c>
      <c r="S63" s="15"/>
      <c r="T63" s="5">
        <v>8449.33</v>
      </c>
      <c r="U63" s="5">
        <v>8449.33</v>
      </c>
    </row>
    <row r="64" s="1" customFormat="1" ht="13.5" outlineLevel="2" spans="1:21">
      <c r="A64" s="15">
        <v>59</v>
      </c>
      <c r="B64" s="15" t="s">
        <v>188</v>
      </c>
      <c r="C64" s="16" t="s">
        <v>211</v>
      </c>
      <c r="D64" s="15" t="s">
        <v>212</v>
      </c>
      <c r="E64" s="15">
        <v>30</v>
      </c>
      <c r="F64" s="17">
        <v>3124</v>
      </c>
      <c r="G64" s="18">
        <v>1294.27</v>
      </c>
      <c r="H64" s="18">
        <v>740.22</v>
      </c>
      <c r="I64" s="18">
        <v>7190.33</v>
      </c>
      <c r="J64" s="18">
        <f t="shared" si="21"/>
        <v>1061.26247787611</v>
      </c>
      <c r="K64" s="18"/>
      <c r="L64" s="18">
        <f t="shared" si="22"/>
        <v>8163.55752212389</v>
      </c>
      <c r="M64" s="18">
        <f t="shared" si="23"/>
        <v>121.836</v>
      </c>
      <c r="N64" s="18">
        <f t="shared" si="24"/>
        <v>204.088938053097</v>
      </c>
      <c r="O64" s="18">
        <f t="shared" si="25"/>
        <v>122.453362831858</v>
      </c>
      <c r="P64" s="18">
        <f t="shared" si="26"/>
        <v>163.271150442478</v>
      </c>
      <c r="Q64" s="18"/>
      <c r="R64" s="26">
        <v>7551.91</v>
      </c>
      <c r="S64" s="15"/>
      <c r="T64" s="5">
        <v>7551.91</v>
      </c>
      <c r="U64" s="5">
        <v>7551.91</v>
      </c>
    </row>
    <row r="65" s="1" customFormat="1" ht="13.5" outlineLevel="2" spans="1:21">
      <c r="A65" s="15">
        <v>60</v>
      </c>
      <c r="B65" s="15" t="s">
        <v>188</v>
      </c>
      <c r="C65" s="16" t="s">
        <v>213</v>
      </c>
      <c r="D65" s="15" t="s">
        <v>214</v>
      </c>
      <c r="E65" s="15">
        <v>30</v>
      </c>
      <c r="F65" s="17">
        <v>3261</v>
      </c>
      <c r="G65" s="18">
        <v>1351.03</v>
      </c>
      <c r="H65" s="18">
        <v>635.94</v>
      </c>
      <c r="I65" s="18">
        <v>7126.03</v>
      </c>
      <c r="J65" s="18">
        <f t="shared" si="21"/>
        <v>1048.3982300885</v>
      </c>
      <c r="K65" s="18">
        <f>VLOOKUP(D65,'[1]8月'!$B$1:$G$65536,6,FALSE)</f>
        <v>652.2</v>
      </c>
      <c r="L65" s="18">
        <f t="shared" si="22"/>
        <v>8716.8017699115</v>
      </c>
      <c r="M65" s="18">
        <f t="shared" si="23"/>
        <v>127.179</v>
      </c>
      <c r="N65" s="18">
        <f t="shared" si="24"/>
        <v>217.920044247788</v>
      </c>
      <c r="O65" s="18">
        <f t="shared" si="25"/>
        <v>130.752026548673</v>
      </c>
      <c r="P65" s="18">
        <f t="shared" si="26"/>
        <v>174.33603539823</v>
      </c>
      <c r="Q65" s="18"/>
      <c r="R65" s="26">
        <v>8066.61</v>
      </c>
      <c r="S65" s="15"/>
      <c r="T65" s="5">
        <v>8066.61</v>
      </c>
      <c r="U65" s="5">
        <v>8066.61</v>
      </c>
    </row>
    <row r="66" s="1" customFormat="1" ht="13.5" outlineLevel="2" spans="1:21">
      <c r="A66" s="15">
        <v>61</v>
      </c>
      <c r="B66" s="15" t="s">
        <v>188</v>
      </c>
      <c r="C66" s="16" t="s">
        <v>215</v>
      </c>
      <c r="D66" s="15" t="s">
        <v>216</v>
      </c>
      <c r="E66" s="15">
        <v>30</v>
      </c>
      <c r="F66" s="17">
        <v>3342</v>
      </c>
      <c r="G66" s="18">
        <v>1384.59</v>
      </c>
      <c r="H66" s="18">
        <v>766.61</v>
      </c>
      <c r="I66" s="18">
        <v>7726.25</v>
      </c>
      <c r="J66" s="18">
        <f t="shared" si="21"/>
        <v>1136.34380530973</v>
      </c>
      <c r="K66" s="18"/>
      <c r="L66" s="18">
        <f t="shared" si="22"/>
        <v>8741.10619469027</v>
      </c>
      <c r="M66" s="18">
        <f t="shared" si="23"/>
        <v>130.338</v>
      </c>
      <c r="N66" s="18">
        <f t="shared" si="24"/>
        <v>218.527654867257</v>
      </c>
      <c r="O66" s="18">
        <f t="shared" si="25"/>
        <v>131.116592920354</v>
      </c>
      <c r="P66" s="18">
        <f t="shared" si="26"/>
        <v>174.822123893805</v>
      </c>
      <c r="Q66" s="18"/>
      <c r="R66" s="26">
        <v>8086.3</v>
      </c>
      <c r="S66" s="15"/>
      <c r="T66" s="5">
        <v>8086.3</v>
      </c>
      <c r="U66" s="5">
        <v>8086.3</v>
      </c>
    </row>
    <row r="67" s="1" customFormat="1" ht="13.5" outlineLevel="2" spans="1:21">
      <c r="A67" s="15">
        <v>62</v>
      </c>
      <c r="B67" s="15" t="s">
        <v>188</v>
      </c>
      <c r="C67" s="16" t="s">
        <v>217</v>
      </c>
      <c r="D67" s="15" t="s">
        <v>218</v>
      </c>
      <c r="E67" s="15">
        <v>30</v>
      </c>
      <c r="F67" s="17">
        <v>3225</v>
      </c>
      <c r="G67" s="18">
        <v>1336.12</v>
      </c>
      <c r="H67" s="18">
        <v>658.67</v>
      </c>
      <c r="I67" s="18">
        <v>7097.63</v>
      </c>
      <c r="J67" s="18">
        <f t="shared" si="21"/>
        <v>1046.03061946903</v>
      </c>
      <c r="K67" s="18">
        <f>VLOOKUP(D67,'[1]8月'!$B$1:$G$65536,6,FALSE)</f>
        <v>645</v>
      </c>
      <c r="L67" s="18">
        <f t="shared" si="22"/>
        <v>8691.38938053097</v>
      </c>
      <c r="M67" s="18">
        <f t="shared" si="23"/>
        <v>125.775</v>
      </c>
      <c r="N67" s="18">
        <f t="shared" si="24"/>
        <v>217.284734513274</v>
      </c>
      <c r="O67" s="18">
        <f t="shared" si="25"/>
        <v>130.370840707965</v>
      </c>
      <c r="P67" s="18">
        <f t="shared" si="26"/>
        <v>173.827787610619</v>
      </c>
      <c r="Q67" s="18"/>
      <c r="R67" s="26">
        <v>8044.13</v>
      </c>
      <c r="S67" s="15"/>
      <c r="T67" s="5">
        <v>8044.13</v>
      </c>
      <c r="U67" s="5">
        <v>8044.13</v>
      </c>
    </row>
    <row r="68" s="1" customFormat="1" ht="13.5" outlineLevel="2" spans="1:21">
      <c r="A68" s="15">
        <v>63</v>
      </c>
      <c r="B68" s="15" t="s">
        <v>188</v>
      </c>
      <c r="C68" s="16" t="s">
        <v>219</v>
      </c>
      <c r="D68" s="15" t="s">
        <v>220</v>
      </c>
      <c r="E68" s="15">
        <v>30</v>
      </c>
      <c r="F68" s="17">
        <v>3504</v>
      </c>
      <c r="G68" s="18">
        <v>1451.71</v>
      </c>
      <c r="H68" s="18">
        <v>714.8</v>
      </c>
      <c r="I68" s="18">
        <v>7945.5</v>
      </c>
      <c r="J68" s="18">
        <f t="shared" si="21"/>
        <v>1163.3285840708</v>
      </c>
      <c r="K68" s="18"/>
      <c r="L68" s="18">
        <f t="shared" si="22"/>
        <v>8948.6814159292</v>
      </c>
      <c r="M68" s="18">
        <f t="shared" si="23"/>
        <v>136.656</v>
      </c>
      <c r="N68" s="18">
        <f t="shared" si="24"/>
        <v>223.71703539823</v>
      </c>
      <c r="O68" s="18">
        <f t="shared" si="25"/>
        <v>134.230221238938</v>
      </c>
      <c r="P68" s="18">
        <f t="shared" si="26"/>
        <v>178.973628318584</v>
      </c>
      <c r="Q68" s="18"/>
      <c r="R68" s="26">
        <v>8275.1</v>
      </c>
      <c r="S68" s="15"/>
      <c r="T68" s="5">
        <v>8275.1</v>
      </c>
      <c r="U68" s="5">
        <v>8275.1</v>
      </c>
    </row>
    <row r="69" s="1" customFormat="1" ht="13.5" outlineLevel="2" spans="1:21">
      <c r="A69" s="15">
        <v>64</v>
      </c>
      <c r="B69" s="15" t="s">
        <v>188</v>
      </c>
      <c r="C69" s="16" t="s">
        <v>221</v>
      </c>
      <c r="D69" s="15" t="s">
        <v>222</v>
      </c>
      <c r="E69" s="15">
        <v>30</v>
      </c>
      <c r="F69" s="17">
        <v>2284</v>
      </c>
      <c r="G69" s="18">
        <v>946.26</v>
      </c>
      <c r="H69" s="18">
        <v>731.84</v>
      </c>
      <c r="I69" s="18">
        <v>6928.88</v>
      </c>
      <c r="J69" s="18">
        <f t="shared" si="21"/>
        <v>990.183539823009</v>
      </c>
      <c r="K69" s="18">
        <f>VLOOKUP(D69,'[1]8月'!$B$1:$G$65536,6,FALSE)</f>
        <v>456.8</v>
      </c>
      <c r="L69" s="18">
        <f t="shared" si="22"/>
        <v>8073.59646017699</v>
      </c>
      <c r="M69" s="18">
        <f t="shared" si="23"/>
        <v>89.076</v>
      </c>
      <c r="N69" s="18">
        <f t="shared" si="24"/>
        <v>201.839911504425</v>
      </c>
      <c r="O69" s="18">
        <f t="shared" si="25"/>
        <v>121.103946902655</v>
      </c>
      <c r="P69" s="18">
        <f t="shared" si="26"/>
        <v>161.47192920354</v>
      </c>
      <c r="Q69" s="18">
        <v>8430</v>
      </c>
      <c r="R69" s="26">
        <v>0</v>
      </c>
      <c r="S69" s="15">
        <v>-929.9</v>
      </c>
      <c r="T69" s="5">
        <v>0</v>
      </c>
      <c r="U69" s="5">
        <v>0</v>
      </c>
    </row>
    <row r="70" s="1" customFormat="1" ht="13.5" outlineLevel="2" spans="1:21">
      <c r="A70" s="15">
        <v>66</v>
      </c>
      <c r="B70" s="15" t="s">
        <v>188</v>
      </c>
      <c r="C70" s="16" t="s">
        <v>225</v>
      </c>
      <c r="D70" s="15" t="s">
        <v>226</v>
      </c>
      <c r="E70" s="15">
        <v>30</v>
      </c>
      <c r="F70" s="17">
        <v>3324</v>
      </c>
      <c r="G70" s="18">
        <v>1377.13</v>
      </c>
      <c r="H70" s="18">
        <v>783.98</v>
      </c>
      <c r="I70" s="18">
        <v>7311.18</v>
      </c>
      <c r="J70" s="18">
        <f t="shared" si="21"/>
        <v>1089.73247787611</v>
      </c>
      <c r="K70" s="18"/>
      <c r="L70" s="18">
        <f t="shared" si="22"/>
        <v>8382.55752212389</v>
      </c>
      <c r="M70" s="18">
        <f t="shared" si="23"/>
        <v>129.636</v>
      </c>
      <c r="N70" s="18">
        <f t="shared" si="24"/>
        <v>209.563938053097</v>
      </c>
      <c r="O70" s="18">
        <f t="shared" si="25"/>
        <v>125.738362831858</v>
      </c>
      <c r="P70" s="18">
        <f t="shared" si="26"/>
        <v>167.651150442478</v>
      </c>
      <c r="Q70" s="18"/>
      <c r="R70" s="26">
        <v>7749.97</v>
      </c>
      <c r="S70" s="15"/>
      <c r="T70" s="5">
        <v>7749.97</v>
      </c>
      <c r="U70" s="5">
        <v>7749.97</v>
      </c>
    </row>
    <row r="71" s="1" customFormat="1" ht="13.5" outlineLevel="2" spans="1:21">
      <c r="A71" s="15">
        <v>67</v>
      </c>
      <c r="B71" s="15" t="s">
        <v>188</v>
      </c>
      <c r="C71" s="16" t="s">
        <v>227</v>
      </c>
      <c r="D71" s="15" t="s">
        <v>228</v>
      </c>
      <c r="E71" s="15">
        <v>30</v>
      </c>
      <c r="F71" s="17">
        <v>2943</v>
      </c>
      <c r="G71" s="18">
        <v>1219.28</v>
      </c>
      <c r="H71" s="18">
        <v>426.74</v>
      </c>
      <c r="I71" s="18">
        <v>5601.93</v>
      </c>
      <c r="J71" s="18">
        <f t="shared" si="21"/>
        <v>833.834955752213</v>
      </c>
      <c r="K71" s="18"/>
      <c r="L71" s="18">
        <f t="shared" si="22"/>
        <v>6414.11504424779</v>
      </c>
      <c r="M71" s="18">
        <f t="shared" si="23"/>
        <v>114.777</v>
      </c>
      <c r="N71" s="18">
        <f t="shared" si="24"/>
        <v>160.352876106195</v>
      </c>
      <c r="O71" s="18">
        <f t="shared" si="25"/>
        <v>96.2117256637168</v>
      </c>
      <c r="P71" s="18">
        <f t="shared" si="26"/>
        <v>128.282300884956</v>
      </c>
      <c r="Q71" s="18">
        <v>8430</v>
      </c>
      <c r="R71" s="26">
        <v>0</v>
      </c>
      <c r="S71" s="15">
        <v>-2515.51</v>
      </c>
      <c r="T71" s="5">
        <v>0</v>
      </c>
      <c r="U71" s="5">
        <v>0</v>
      </c>
    </row>
    <row r="72" s="1" customFormat="1" ht="13.5" outlineLevel="2" spans="1:21">
      <c r="A72" s="15">
        <v>68</v>
      </c>
      <c r="B72" s="15" t="s">
        <v>188</v>
      </c>
      <c r="C72" s="16" t="s">
        <v>229</v>
      </c>
      <c r="D72" s="15" t="s">
        <v>230</v>
      </c>
      <c r="E72" s="15">
        <v>30</v>
      </c>
      <c r="F72" s="17">
        <v>3111</v>
      </c>
      <c r="G72" s="18">
        <v>1288.89</v>
      </c>
      <c r="H72" s="18">
        <v>747.89</v>
      </c>
      <c r="I72" s="18">
        <v>7002.77</v>
      </c>
      <c r="J72" s="18">
        <f t="shared" si="21"/>
        <v>1039.9482300885</v>
      </c>
      <c r="K72" s="18">
        <f>VLOOKUP(D72,'[1]8月'!$B$1:$G$65536,6,FALSE)</f>
        <v>622.2</v>
      </c>
      <c r="L72" s="18">
        <f t="shared" si="22"/>
        <v>8621.80176991151</v>
      </c>
      <c r="M72" s="18">
        <f t="shared" si="23"/>
        <v>121.329</v>
      </c>
      <c r="N72" s="18">
        <f t="shared" si="24"/>
        <v>215.545044247788</v>
      </c>
      <c r="O72" s="18">
        <f t="shared" si="25"/>
        <v>129.327026548673</v>
      </c>
      <c r="P72" s="18">
        <f t="shared" si="26"/>
        <v>172.43603539823</v>
      </c>
      <c r="Q72" s="18">
        <v>8430</v>
      </c>
      <c r="R72" s="26">
        <v>0</v>
      </c>
      <c r="S72" s="15">
        <v>-446.84</v>
      </c>
      <c r="T72" s="5">
        <v>0</v>
      </c>
      <c r="U72" s="5">
        <v>0</v>
      </c>
    </row>
    <row r="73" s="1" customFormat="1" ht="13.5" outlineLevel="2" spans="1:21">
      <c r="A73" s="15">
        <v>69</v>
      </c>
      <c r="B73" s="15" t="s">
        <v>188</v>
      </c>
      <c r="C73" s="16" t="s">
        <v>231</v>
      </c>
      <c r="D73" s="15" t="s">
        <v>232</v>
      </c>
      <c r="E73" s="15">
        <v>30</v>
      </c>
      <c r="F73" s="17">
        <v>3082</v>
      </c>
      <c r="G73" s="18">
        <v>1276.87</v>
      </c>
      <c r="H73" s="18">
        <v>744.56</v>
      </c>
      <c r="I73" s="18">
        <v>7098.31</v>
      </c>
      <c r="J73" s="18">
        <f t="shared" si="21"/>
        <v>1049.17362831858</v>
      </c>
      <c r="K73" s="18">
        <f>VLOOKUP(D73,'[1]8月'!$B$1:$G$65536,6,FALSE)</f>
        <v>616.4</v>
      </c>
      <c r="L73" s="18">
        <f t="shared" si="22"/>
        <v>8686.96637168142</v>
      </c>
      <c r="M73" s="18">
        <f t="shared" si="23"/>
        <v>120.198</v>
      </c>
      <c r="N73" s="18">
        <f t="shared" si="24"/>
        <v>217.174159292035</v>
      </c>
      <c r="O73" s="18">
        <f t="shared" si="25"/>
        <v>130.304495575221</v>
      </c>
      <c r="P73" s="18">
        <f t="shared" si="26"/>
        <v>173.739327433628</v>
      </c>
      <c r="Q73" s="18"/>
      <c r="R73" s="26">
        <v>8045.55</v>
      </c>
      <c r="S73" s="15"/>
      <c r="T73" s="5">
        <v>8045.55</v>
      </c>
      <c r="U73" s="5">
        <v>8045.55</v>
      </c>
    </row>
    <row r="74" s="1" customFormat="1" ht="13.5" outlineLevel="2" spans="1:21">
      <c r="A74" s="15">
        <v>70</v>
      </c>
      <c r="B74" s="15" t="s">
        <v>188</v>
      </c>
      <c r="C74" s="16" t="s">
        <v>233</v>
      </c>
      <c r="D74" s="15" t="s">
        <v>234</v>
      </c>
      <c r="E74" s="15">
        <v>30</v>
      </c>
      <c r="F74" s="17">
        <v>2915</v>
      </c>
      <c r="G74" s="18">
        <v>1207.68</v>
      </c>
      <c r="H74" s="18">
        <v>651.99</v>
      </c>
      <c r="I74" s="18">
        <v>6959.49</v>
      </c>
      <c r="J74" s="18">
        <f t="shared" si="21"/>
        <v>1014.59362831858</v>
      </c>
      <c r="K74" s="18">
        <f>VLOOKUP(D74,'[1]8月'!$B$1:$G$65536,6,FALSE)</f>
        <v>583</v>
      </c>
      <c r="L74" s="18">
        <f t="shared" si="22"/>
        <v>8387.56637168142</v>
      </c>
      <c r="M74" s="18">
        <f t="shared" si="23"/>
        <v>113.685</v>
      </c>
      <c r="N74" s="18">
        <f t="shared" si="24"/>
        <v>209.689159292035</v>
      </c>
      <c r="O74" s="18">
        <f t="shared" si="25"/>
        <v>125.813495575221</v>
      </c>
      <c r="P74" s="18">
        <f t="shared" si="26"/>
        <v>167.751327433628</v>
      </c>
      <c r="Q74" s="18"/>
      <c r="R74" s="26">
        <v>7770.63</v>
      </c>
      <c r="S74" s="15"/>
      <c r="T74" s="5">
        <v>7770.63</v>
      </c>
      <c r="U74" s="5">
        <v>7770.63</v>
      </c>
    </row>
    <row r="75" s="1" customFormat="1" ht="13.5" outlineLevel="2" spans="1:21">
      <c r="A75" s="15">
        <v>71</v>
      </c>
      <c r="B75" s="15" t="s">
        <v>188</v>
      </c>
      <c r="C75" s="16" t="s">
        <v>235</v>
      </c>
      <c r="D75" s="15" t="s">
        <v>236</v>
      </c>
      <c r="E75" s="15">
        <v>30</v>
      </c>
      <c r="F75" s="17">
        <v>3248</v>
      </c>
      <c r="G75" s="18">
        <v>1345.65</v>
      </c>
      <c r="H75" s="18">
        <v>753.91</v>
      </c>
      <c r="I75" s="18">
        <v>7469.67</v>
      </c>
      <c r="J75" s="18">
        <f t="shared" si="21"/>
        <v>1100.88486725664</v>
      </c>
      <c r="K75" s="18">
        <f>VLOOKUP(D75,'[1]8月'!$B$1:$G$65536,6,FALSE)</f>
        <v>649.6</v>
      </c>
      <c r="L75" s="18">
        <f t="shared" si="22"/>
        <v>9117.94513274336</v>
      </c>
      <c r="M75" s="18">
        <f t="shared" si="23"/>
        <v>126.672</v>
      </c>
      <c r="N75" s="18">
        <f t="shared" si="24"/>
        <v>227.948628318584</v>
      </c>
      <c r="O75" s="18">
        <f t="shared" si="25"/>
        <v>136.76917699115</v>
      </c>
      <c r="P75" s="18">
        <f t="shared" si="26"/>
        <v>182.358902654867</v>
      </c>
      <c r="Q75" s="18"/>
      <c r="R75" s="26">
        <v>8444.2</v>
      </c>
      <c r="S75" s="15"/>
      <c r="T75" s="5">
        <v>8444.2</v>
      </c>
      <c r="U75" s="5">
        <v>8444.2</v>
      </c>
    </row>
    <row r="76" s="1" customFormat="1" ht="13.5" outlineLevel="2" spans="1:21">
      <c r="A76" s="15">
        <v>72</v>
      </c>
      <c r="B76" s="15" t="s">
        <v>188</v>
      </c>
      <c r="C76" s="16" t="s">
        <v>201</v>
      </c>
      <c r="D76" s="15" t="s">
        <v>237</v>
      </c>
      <c r="E76" s="15">
        <v>30</v>
      </c>
      <c r="F76" s="17">
        <v>3436</v>
      </c>
      <c r="G76" s="18">
        <v>1423.53</v>
      </c>
      <c r="H76" s="18">
        <v>678.38</v>
      </c>
      <c r="I76" s="18">
        <v>7644.77</v>
      </c>
      <c r="J76" s="18">
        <f t="shared" si="21"/>
        <v>1121.29946902655</v>
      </c>
      <c r="K76" s="18"/>
      <c r="L76" s="18">
        <f t="shared" si="22"/>
        <v>8625.38053097345</v>
      </c>
      <c r="M76" s="18">
        <f t="shared" si="23"/>
        <v>134.004</v>
      </c>
      <c r="N76" s="18">
        <f t="shared" si="24"/>
        <v>215.634513274336</v>
      </c>
      <c r="O76" s="18">
        <f t="shared" si="25"/>
        <v>129.380707964602</v>
      </c>
      <c r="P76" s="18">
        <f t="shared" si="26"/>
        <v>172.507610619469</v>
      </c>
      <c r="Q76" s="18"/>
      <c r="R76" s="26">
        <v>7973.85</v>
      </c>
      <c r="S76" s="15"/>
      <c r="T76" s="5">
        <v>7973.85</v>
      </c>
      <c r="U76" s="5"/>
    </row>
    <row r="77" s="1" customFormat="1" ht="13.5" outlineLevel="2" spans="1:21">
      <c r="A77" s="15">
        <v>73</v>
      </c>
      <c r="B77" s="15" t="s">
        <v>188</v>
      </c>
      <c r="C77" s="16" t="s">
        <v>201</v>
      </c>
      <c r="D77" s="15" t="s">
        <v>238</v>
      </c>
      <c r="E77" s="15">
        <v>15</v>
      </c>
      <c r="F77" s="17">
        <v>1717</v>
      </c>
      <c r="G77" s="18">
        <v>711.35</v>
      </c>
      <c r="H77" s="18">
        <v>318.47</v>
      </c>
      <c r="I77" s="18">
        <v>3838.28</v>
      </c>
      <c r="J77" s="18">
        <f t="shared" si="21"/>
        <v>560.046902654867</v>
      </c>
      <c r="K77" s="18"/>
      <c r="L77" s="18">
        <f t="shared" si="22"/>
        <v>4308.05309734513</v>
      </c>
      <c r="M77" s="18">
        <f t="shared" si="23"/>
        <v>66.963</v>
      </c>
      <c r="N77" s="18">
        <f t="shared" si="24"/>
        <v>107.701327433628</v>
      </c>
      <c r="O77" s="18">
        <f t="shared" si="25"/>
        <v>64.620796460177</v>
      </c>
      <c r="P77" s="18">
        <f t="shared" si="26"/>
        <v>86.1610619469027</v>
      </c>
      <c r="Q77" s="18"/>
      <c r="R77" s="26">
        <v>3982.61</v>
      </c>
      <c r="S77" s="15"/>
      <c r="T77" s="5">
        <v>3982.61</v>
      </c>
      <c r="U77" s="5"/>
    </row>
    <row r="78" s="1" customFormat="1" ht="13.5" outlineLevel="2" spans="1:21">
      <c r="A78" s="15">
        <v>74</v>
      </c>
      <c r="B78" s="15" t="s">
        <v>188</v>
      </c>
      <c r="C78" s="16" t="s">
        <v>239</v>
      </c>
      <c r="D78" s="15" t="s">
        <v>240</v>
      </c>
      <c r="E78" s="15">
        <v>30</v>
      </c>
      <c r="F78" s="17">
        <v>3171</v>
      </c>
      <c r="G78" s="18">
        <v>1313.75</v>
      </c>
      <c r="H78" s="18">
        <v>758.25</v>
      </c>
      <c r="I78" s="18">
        <v>7244.71</v>
      </c>
      <c r="J78" s="18">
        <f t="shared" si="21"/>
        <v>1071.83389380531</v>
      </c>
      <c r="K78" s="18">
        <f>VLOOKUP(D78,'[1]8月'!$B$1:$G$65536,6,FALSE)</f>
        <v>634.2</v>
      </c>
      <c r="L78" s="18">
        <f t="shared" si="22"/>
        <v>8879.07610619469</v>
      </c>
      <c r="M78" s="18">
        <f t="shared" si="23"/>
        <v>123.669</v>
      </c>
      <c r="N78" s="18">
        <f t="shared" si="24"/>
        <v>221.976902654867</v>
      </c>
      <c r="O78" s="18">
        <f t="shared" si="25"/>
        <v>133.18614159292</v>
      </c>
      <c r="P78" s="18">
        <f t="shared" si="26"/>
        <v>177.581522123894</v>
      </c>
      <c r="Q78" s="18"/>
      <c r="R78" s="26">
        <v>8222.66</v>
      </c>
      <c r="S78" s="15"/>
      <c r="T78" s="5">
        <v>8222.66</v>
      </c>
      <c r="U78" s="5">
        <v>8222.66</v>
      </c>
    </row>
    <row r="79" s="1" customFormat="1" ht="13.5" outlineLevel="2" spans="1:21">
      <c r="A79" s="15">
        <v>75</v>
      </c>
      <c r="B79" s="15" t="s">
        <v>188</v>
      </c>
      <c r="C79" s="16" t="s">
        <v>241</v>
      </c>
      <c r="D79" s="15" t="s">
        <v>242</v>
      </c>
      <c r="E79" s="15">
        <v>30</v>
      </c>
      <c r="F79" s="17">
        <v>3079</v>
      </c>
      <c r="G79" s="18">
        <v>1275.63</v>
      </c>
      <c r="H79" s="18">
        <v>763.6</v>
      </c>
      <c r="I79" s="18">
        <v>7187.87</v>
      </c>
      <c r="J79" s="18">
        <f t="shared" si="21"/>
        <v>1061.52477876106</v>
      </c>
      <c r="K79" s="18"/>
      <c r="L79" s="18">
        <f t="shared" si="22"/>
        <v>8165.57522123894</v>
      </c>
      <c r="M79" s="18">
        <f t="shared" si="23"/>
        <v>120.081</v>
      </c>
      <c r="N79" s="18">
        <f t="shared" si="24"/>
        <v>204.139380530973</v>
      </c>
      <c r="O79" s="18">
        <f t="shared" si="25"/>
        <v>122.483628318584</v>
      </c>
      <c r="P79" s="18">
        <f t="shared" si="26"/>
        <v>163.311504424779</v>
      </c>
      <c r="Q79" s="18"/>
      <c r="R79" s="26">
        <v>7555.56</v>
      </c>
      <c r="S79" s="15"/>
      <c r="T79" s="5">
        <v>7555.56</v>
      </c>
      <c r="U79" s="5">
        <v>7555.56</v>
      </c>
    </row>
    <row r="80" s="2" customFormat="1" ht="13.5" outlineLevel="1" spans="1:19">
      <c r="A80" s="19"/>
      <c r="B80" s="19" t="s">
        <v>243</v>
      </c>
      <c r="C80" s="20"/>
      <c r="D80" s="19"/>
      <c r="E80" s="19"/>
      <c r="F80" s="21">
        <f t="shared" ref="F80:R80" si="27">SUBTOTAL(9,F54:F79)</f>
        <v>79460</v>
      </c>
      <c r="G80" s="21">
        <f t="shared" si="27"/>
        <v>32920.26</v>
      </c>
      <c r="H80" s="21">
        <f t="shared" si="27"/>
        <v>17795.35</v>
      </c>
      <c r="I80" s="21">
        <f t="shared" si="27"/>
        <v>183369.81</v>
      </c>
      <c r="J80" s="21">
        <f t="shared" si="27"/>
        <v>26930.1810619469</v>
      </c>
      <c r="K80" s="21">
        <f t="shared" si="27"/>
        <v>9715.4</v>
      </c>
      <c r="L80" s="21">
        <f t="shared" si="27"/>
        <v>216870.638938053</v>
      </c>
      <c r="M80" s="21">
        <f t="shared" si="27"/>
        <v>3098.94</v>
      </c>
      <c r="N80" s="21">
        <f t="shared" si="27"/>
        <v>5421.76597345133</v>
      </c>
      <c r="O80" s="21">
        <f t="shared" si="27"/>
        <v>3253.0595840708</v>
      </c>
      <c r="P80" s="21">
        <f t="shared" si="27"/>
        <v>4337.41277876106</v>
      </c>
      <c r="Q80" s="21">
        <f t="shared" si="27"/>
        <v>33720</v>
      </c>
      <c r="R80" s="21">
        <f t="shared" si="27"/>
        <v>172665.05</v>
      </c>
      <c r="S80" s="19"/>
    </row>
    <row r="81" s="1" customFormat="1" ht="13.5" outlineLevel="2" spans="1:21">
      <c r="A81" s="15">
        <v>76</v>
      </c>
      <c r="B81" s="15" t="s">
        <v>244</v>
      </c>
      <c r="C81" s="16" t="s">
        <v>245</v>
      </c>
      <c r="D81" s="15" t="s">
        <v>246</v>
      </c>
      <c r="E81" s="15">
        <v>30</v>
      </c>
      <c r="F81" s="17">
        <v>3454</v>
      </c>
      <c r="G81" s="18">
        <v>1430.99</v>
      </c>
      <c r="H81" s="18">
        <v>783.66</v>
      </c>
      <c r="I81" s="18">
        <v>7850.63</v>
      </c>
      <c r="J81" s="18">
        <f t="shared" ref="J81:J102" si="28">(G81+H81+I81)/1.13*0.13</f>
        <v>1157.95256637168</v>
      </c>
      <c r="K81" s="18">
        <f>VLOOKUP(D81,'[1]8月'!$B$1:$G$65536,6,FALSE)</f>
        <v>690.8</v>
      </c>
      <c r="L81" s="18">
        <f t="shared" ref="L81:L102" si="29">(G81+H81+I81)-J81+(K81)</f>
        <v>9598.12743362832</v>
      </c>
      <c r="M81" s="18">
        <f t="shared" ref="M81:M102" si="30">(F81)*0.039</f>
        <v>134.706</v>
      </c>
      <c r="N81" s="18">
        <f t="shared" ref="N81:N102" si="31">L81*0.025</f>
        <v>239.953185840708</v>
      </c>
      <c r="O81" s="18">
        <f t="shared" ref="O81:O102" si="32">L81*0.015</f>
        <v>143.971911504425</v>
      </c>
      <c r="P81" s="18">
        <f t="shared" ref="P81:P102" si="33">L81*0.02</f>
        <v>191.962548672566</v>
      </c>
      <c r="Q81" s="18"/>
      <c r="R81" s="26">
        <v>8887.53</v>
      </c>
      <c r="S81" s="15"/>
      <c r="T81" s="5">
        <v>8887.53</v>
      </c>
      <c r="U81" s="5">
        <v>8887.53</v>
      </c>
    </row>
    <row r="82" s="1" customFormat="1" ht="13.5" outlineLevel="2" spans="1:21">
      <c r="A82" s="15">
        <v>77</v>
      </c>
      <c r="B82" s="15" t="s">
        <v>244</v>
      </c>
      <c r="C82" s="16" t="s">
        <v>247</v>
      </c>
      <c r="D82" s="15" t="s">
        <v>248</v>
      </c>
      <c r="E82" s="15">
        <v>30</v>
      </c>
      <c r="F82" s="17">
        <v>2653</v>
      </c>
      <c r="G82" s="18">
        <v>1099.14</v>
      </c>
      <c r="H82" s="18">
        <v>568.45</v>
      </c>
      <c r="I82" s="18">
        <v>6137.93</v>
      </c>
      <c r="J82" s="18">
        <f t="shared" si="28"/>
        <v>897.980176991151</v>
      </c>
      <c r="K82" s="18">
        <f>VLOOKUP(D82,'[1]8月'!$B$1:$G$65536,6,FALSE)</f>
        <v>530.6</v>
      </c>
      <c r="L82" s="18">
        <f t="shared" si="29"/>
        <v>7438.13982300885</v>
      </c>
      <c r="M82" s="18">
        <f t="shared" si="30"/>
        <v>103.467</v>
      </c>
      <c r="N82" s="18">
        <f t="shared" si="31"/>
        <v>185.953495575221</v>
      </c>
      <c r="O82" s="18">
        <f t="shared" si="32"/>
        <v>111.572097345133</v>
      </c>
      <c r="P82" s="18">
        <f t="shared" si="33"/>
        <v>148.762796460177</v>
      </c>
      <c r="Q82" s="18"/>
      <c r="R82" s="26">
        <v>6888.38</v>
      </c>
      <c r="S82" s="15"/>
      <c r="T82" s="5">
        <v>6888.38</v>
      </c>
      <c r="U82" s="5">
        <v>6888.38</v>
      </c>
    </row>
    <row r="83" s="1" customFormat="1" ht="13.5" outlineLevel="2" spans="1:21">
      <c r="A83" s="15">
        <v>78</v>
      </c>
      <c r="B83" s="15" t="s">
        <v>244</v>
      </c>
      <c r="C83" s="16" t="s">
        <v>249</v>
      </c>
      <c r="D83" s="15" t="s">
        <v>250</v>
      </c>
      <c r="E83" s="15">
        <v>30</v>
      </c>
      <c r="F83" s="17">
        <v>3198</v>
      </c>
      <c r="G83" s="18">
        <v>1324.93</v>
      </c>
      <c r="H83" s="18">
        <v>603.19</v>
      </c>
      <c r="I83" s="18">
        <v>6905.34</v>
      </c>
      <c r="J83" s="18">
        <f t="shared" si="28"/>
        <v>1016.23876106195</v>
      </c>
      <c r="K83" s="18">
        <f>VLOOKUP(D83,'[1]8月'!$B$1:$G$65536,6,FALSE)</f>
        <v>639.6</v>
      </c>
      <c r="L83" s="18">
        <f t="shared" si="29"/>
        <v>8456.82123893805</v>
      </c>
      <c r="M83" s="18">
        <f t="shared" si="30"/>
        <v>124.722</v>
      </c>
      <c r="N83" s="18">
        <f t="shared" si="31"/>
        <v>211.420530973451</v>
      </c>
      <c r="O83" s="18">
        <f t="shared" si="32"/>
        <v>126.852318584071</v>
      </c>
      <c r="P83" s="18">
        <f t="shared" si="33"/>
        <v>169.136424778761</v>
      </c>
      <c r="Q83" s="18"/>
      <c r="R83" s="26">
        <v>7824.69</v>
      </c>
      <c r="S83" s="15"/>
      <c r="T83" s="5">
        <v>7824.69</v>
      </c>
      <c r="U83" s="5">
        <v>7824.69</v>
      </c>
    </row>
    <row r="84" s="1" customFormat="1" ht="13.5" outlineLevel="2" spans="1:21">
      <c r="A84" s="15">
        <v>79</v>
      </c>
      <c r="B84" s="15" t="s">
        <v>244</v>
      </c>
      <c r="C84" s="16" t="s">
        <v>251</v>
      </c>
      <c r="D84" s="15" t="s">
        <v>252</v>
      </c>
      <c r="E84" s="15">
        <v>30</v>
      </c>
      <c r="F84" s="17">
        <v>3401</v>
      </c>
      <c r="G84" s="18">
        <v>1409.03</v>
      </c>
      <c r="H84" s="18">
        <v>757.26</v>
      </c>
      <c r="I84" s="18">
        <v>7771.81</v>
      </c>
      <c r="J84" s="18">
        <f t="shared" si="28"/>
        <v>1143.32123893805</v>
      </c>
      <c r="K84" s="18">
        <f>VLOOKUP(D84,'[1]8月'!$B$1:$G$65536,6,FALSE)</f>
        <v>680.2</v>
      </c>
      <c r="L84" s="18">
        <f t="shared" si="29"/>
        <v>9474.97876106195</v>
      </c>
      <c r="M84" s="18">
        <f t="shared" si="30"/>
        <v>132.639</v>
      </c>
      <c r="N84" s="18">
        <f t="shared" si="31"/>
        <v>236.874469026549</v>
      </c>
      <c r="O84" s="18">
        <f t="shared" si="32"/>
        <v>142.124681415929</v>
      </c>
      <c r="P84" s="18">
        <f t="shared" si="33"/>
        <v>189.499575221239</v>
      </c>
      <c r="Q84" s="18"/>
      <c r="R84" s="26">
        <v>8773.84</v>
      </c>
      <c r="S84" s="15"/>
      <c r="T84" s="5">
        <v>8773.84</v>
      </c>
      <c r="U84" s="5">
        <v>8773.84</v>
      </c>
    </row>
    <row r="85" s="1" customFormat="1" ht="13.5" outlineLevel="2" spans="1:21">
      <c r="A85" s="15">
        <v>80</v>
      </c>
      <c r="B85" s="15" t="s">
        <v>244</v>
      </c>
      <c r="C85" s="16" t="s">
        <v>253</v>
      </c>
      <c r="D85" s="15" t="s">
        <v>254</v>
      </c>
      <c r="E85" s="15">
        <v>30</v>
      </c>
      <c r="F85" s="17">
        <v>3267</v>
      </c>
      <c r="G85" s="18">
        <v>1353.52</v>
      </c>
      <c r="H85" s="18">
        <v>711.47</v>
      </c>
      <c r="I85" s="18">
        <v>7387.67</v>
      </c>
      <c r="J85" s="18">
        <f t="shared" si="28"/>
        <v>1087.47415929204</v>
      </c>
      <c r="K85" s="18">
        <f>VLOOKUP(D85,'[1]8月'!$B$1:$G$65536,6,FALSE)</f>
        <v>653.4</v>
      </c>
      <c r="L85" s="18">
        <f t="shared" si="29"/>
        <v>9018.58584070796</v>
      </c>
      <c r="M85" s="18">
        <f t="shared" si="30"/>
        <v>127.413</v>
      </c>
      <c r="N85" s="18">
        <f t="shared" si="31"/>
        <v>225.464646017699</v>
      </c>
      <c r="O85" s="18">
        <f t="shared" si="32"/>
        <v>135.278787610619</v>
      </c>
      <c r="P85" s="18">
        <f t="shared" si="33"/>
        <v>180.371716814159</v>
      </c>
      <c r="Q85" s="18"/>
      <c r="R85" s="26">
        <v>8350.06</v>
      </c>
      <c r="S85" s="15"/>
      <c r="T85" s="5">
        <v>8350.06</v>
      </c>
      <c r="U85" s="5">
        <v>8350.06</v>
      </c>
    </row>
    <row r="86" s="1" customFormat="1" ht="13.5" outlineLevel="2" spans="1:21">
      <c r="A86" s="15">
        <v>81</v>
      </c>
      <c r="B86" s="15" t="s">
        <v>244</v>
      </c>
      <c r="C86" s="16" t="s">
        <v>255</v>
      </c>
      <c r="D86" s="15" t="s">
        <v>256</v>
      </c>
      <c r="E86" s="15">
        <v>30</v>
      </c>
      <c r="F86" s="17">
        <v>3170</v>
      </c>
      <c r="G86" s="18">
        <v>1313.33</v>
      </c>
      <c r="H86" s="18">
        <v>801.69</v>
      </c>
      <c r="I86" s="18">
        <v>7830.33</v>
      </c>
      <c r="J86" s="18">
        <f t="shared" si="28"/>
        <v>1144.15530973451</v>
      </c>
      <c r="K86" s="18">
        <f>VLOOKUP(D86,'[1]8月'!$B$1:$G$65536,6,FALSE)</f>
        <v>634</v>
      </c>
      <c r="L86" s="18">
        <f t="shared" si="29"/>
        <v>9435.19469026549</v>
      </c>
      <c r="M86" s="18">
        <f t="shared" si="30"/>
        <v>123.63</v>
      </c>
      <c r="N86" s="18">
        <f t="shared" si="31"/>
        <v>235.879867256637</v>
      </c>
      <c r="O86" s="18">
        <f t="shared" si="32"/>
        <v>141.527920353982</v>
      </c>
      <c r="P86" s="18">
        <f t="shared" si="33"/>
        <v>188.70389380531</v>
      </c>
      <c r="Q86" s="18"/>
      <c r="R86" s="26">
        <v>8745.45</v>
      </c>
      <c r="S86" s="15"/>
      <c r="T86" s="5">
        <v>8745.45</v>
      </c>
      <c r="U86" s="5">
        <v>8745.45</v>
      </c>
    </row>
    <row r="87" s="1" customFormat="1" ht="13.5" outlineLevel="2" spans="1:21">
      <c r="A87" s="15">
        <v>82</v>
      </c>
      <c r="B87" s="15" t="s">
        <v>244</v>
      </c>
      <c r="C87" s="16" t="s">
        <v>257</v>
      </c>
      <c r="D87" s="15" t="s">
        <v>258</v>
      </c>
      <c r="E87" s="15">
        <v>30</v>
      </c>
      <c r="F87" s="17">
        <v>2986</v>
      </c>
      <c r="G87" s="18">
        <v>1237.1</v>
      </c>
      <c r="H87" s="18">
        <v>704.79</v>
      </c>
      <c r="I87" s="18">
        <v>6955.34</v>
      </c>
      <c r="J87" s="18">
        <f t="shared" si="28"/>
        <v>1023.57513274336</v>
      </c>
      <c r="K87" s="18">
        <f>VLOOKUP(D87,'[1]8月'!$B$1:$G$65536,6,FALSE)</f>
        <v>597.2</v>
      </c>
      <c r="L87" s="18">
        <f t="shared" si="29"/>
        <v>8470.85486725664</v>
      </c>
      <c r="M87" s="18">
        <f t="shared" si="30"/>
        <v>116.454</v>
      </c>
      <c r="N87" s="18">
        <f t="shared" si="31"/>
        <v>211.771371681416</v>
      </c>
      <c r="O87" s="18">
        <f t="shared" si="32"/>
        <v>127.06282300885</v>
      </c>
      <c r="P87" s="18">
        <f t="shared" si="33"/>
        <v>169.417097345133</v>
      </c>
      <c r="Q87" s="18"/>
      <c r="R87" s="26">
        <v>7846.15</v>
      </c>
      <c r="S87" s="15"/>
      <c r="T87" s="5">
        <v>7846.15</v>
      </c>
      <c r="U87" s="5">
        <v>7846.15</v>
      </c>
    </row>
    <row r="88" s="1" customFormat="1" ht="13.5" outlineLevel="2" spans="1:21">
      <c r="A88" s="15">
        <v>83</v>
      </c>
      <c r="B88" s="15" t="s">
        <v>244</v>
      </c>
      <c r="C88" s="16" t="s">
        <v>259</v>
      </c>
      <c r="D88" s="15" t="s">
        <v>260</v>
      </c>
      <c r="E88" s="15">
        <v>30</v>
      </c>
      <c r="F88" s="17">
        <v>2922</v>
      </c>
      <c r="G88" s="18">
        <v>1210.58</v>
      </c>
      <c r="H88" s="18">
        <v>647.98</v>
      </c>
      <c r="I88" s="18">
        <v>6806.25</v>
      </c>
      <c r="J88" s="18">
        <f t="shared" si="28"/>
        <v>996.836548672566</v>
      </c>
      <c r="K88" s="18">
        <f>VLOOKUP(D88,'[1]8月'!$B$1:$G$65536,6,FALSE)</f>
        <v>584.4</v>
      </c>
      <c r="L88" s="18">
        <f t="shared" si="29"/>
        <v>8252.37345132743</v>
      </c>
      <c r="M88" s="18">
        <f t="shared" si="30"/>
        <v>113.958</v>
      </c>
      <c r="N88" s="18">
        <f t="shared" si="31"/>
        <v>206.309336283186</v>
      </c>
      <c r="O88" s="18">
        <f t="shared" si="32"/>
        <v>123.785601769912</v>
      </c>
      <c r="P88" s="18">
        <f t="shared" si="33"/>
        <v>165.047469026549</v>
      </c>
      <c r="Q88" s="18"/>
      <c r="R88" s="26">
        <v>7643.27</v>
      </c>
      <c r="S88" s="15"/>
      <c r="T88" s="5">
        <v>7643.27</v>
      </c>
      <c r="U88" s="5">
        <v>7643.27</v>
      </c>
    </row>
    <row r="89" s="1" customFormat="1" ht="13.5" outlineLevel="2" spans="1:21">
      <c r="A89" s="15">
        <v>84</v>
      </c>
      <c r="B89" s="15" t="s">
        <v>244</v>
      </c>
      <c r="C89" s="16" t="s">
        <v>261</v>
      </c>
      <c r="D89" s="15" t="s">
        <v>262</v>
      </c>
      <c r="E89" s="15">
        <v>30</v>
      </c>
      <c r="F89" s="17">
        <v>2713</v>
      </c>
      <c r="G89" s="18">
        <v>1124</v>
      </c>
      <c r="H89" s="18">
        <v>587.49</v>
      </c>
      <c r="I89" s="18">
        <v>6390.99</v>
      </c>
      <c r="J89" s="18">
        <f t="shared" si="28"/>
        <v>932.143716814159</v>
      </c>
      <c r="K89" s="18">
        <f>VLOOKUP(D89,'[1]8月'!$B$1:$G$65536,6,FALSE)</f>
        <v>542.6</v>
      </c>
      <c r="L89" s="18">
        <f t="shared" si="29"/>
        <v>7712.93628318584</v>
      </c>
      <c r="M89" s="18">
        <f t="shared" si="30"/>
        <v>105.807</v>
      </c>
      <c r="N89" s="18">
        <f t="shared" si="31"/>
        <v>192.823407079646</v>
      </c>
      <c r="O89" s="18">
        <f t="shared" si="32"/>
        <v>115.694044247788</v>
      </c>
      <c r="P89" s="18">
        <f t="shared" si="33"/>
        <v>154.258725663717</v>
      </c>
      <c r="Q89" s="18"/>
      <c r="R89" s="26">
        <v>7144.35</v>
      </c>
      <c r="S89" s="15"/>
      <c r="T89" s="5">
        <v>7144.35</v>
      </c>
      <c r="U89" s="5">
        <v>7144.35</v>
      </c>
    </row>
    <row r="90" s="1" customFormat="1" ht="13.5" outlineLevel="2" spans="1:21">
      <c r="A90" s="15">
        <v>85</v>
      </c>
      <c r="B90" s="15" t="s">
        <v>244</v>
      </c>
      <c r="C90" s="16" t="s">
        <v>263</v>
      </c>
      <c r="D90" s="15" t="s">
        <v>264</v>
      </c>
      <c r="E90" s="15">
        <v>30</v>
      </c>
      <c r="F90" s="17">
        <v>3191</v>
      </c>
      <c r="G90" s="18">
        <v>1322.03</v>
      </c>
      <c r="H90" s="18">
        <v>715.81</v>
      </c>
      <c r="I90" s="18">
        <v>7378.79</v>
      </c>
      <c r="J90" s="18">
        <f t="shared" si="28"/>
        <v>1083.32911504425</v>
      </c>
      <c r="K90" s="18">
        <f>VLOOKUP(D90,'[1]8月'!$B$1:$G$65536,6,FALSE)</f>
        <v>638.2</v>
      </c>
      <c r="L90" s="18">
        <f t="shared" si="29"/>
        <v>8971.50088495575</v>
      </c>
      <c r="M90" s="18">
        <f t="shared" si="30"/>
        <v>124.449</v>
      </c>
      <c r="N90" s="18">
        <f t="shared" si="31"/>
        <v>224.287522123894</v>
      </c>
      <c r="O90" s="18">
        <f t="shared" si="32"/>
        <v>134.572513274336</v>
      </c>
      <c r="P90" s="18">
        <f t="shared" si="33"/>
        <v>179.430017699115</v>
      </c>
      <c r="Q90" s="18"/>
      <c r="R90" s="26">
        <v>8308.76</v>
      </c>
      <c r="S90" s="15"/>
      <c r="T90" s="5">
        <v>8308.76</v>
      </c>
      <c r="U90" s="5">
        <v>8308.76</v>
      </c>
    </row>
    <row r="91" s="1" customFormat="1" ht="13.5" outlineLevel="2" spans="1:21">
      <c r="A91" s="15">
        <v>86</v>
      </c>
      <c r="B91" s="15" t="s">
        <v>244</v>
      </c>
      <c r="C91" s="16" t="s">
        <v>265</v>
      </c>
      <c r="D91" s="15" t="s">
        <v>266</v>
      </c>
      <c r="E91" s="15">
        <v>30</v>
      </c>
      <c r="F91" s="17">
        <v>2942</v>
      </c>
      <c r="G91" s="18">
        <v>1218.87</v>
      </c>
      <c r="H91" s="18">
        <v>707.79</v>
      </c>
      <c r="I91" s="18">
        <v>6889.57</v>
      </c>
      <c r="J91" s="18">
        <f t="shared" si="28"/>
        <v>1014.25654867257</v>
      </c>
      <c r="K91" s="18">
        <f>VLOOKUP(D91,'[1]8月'!$B$1:$G$65536,6,FALSE)</f>
        <v>588.4</v>
      </c>
      <c r="L91" s="18">
        <f t="shared" si="29"/>
        <v>8390.37345132743</v>
      </c>
      <c r="M91" s="18">
        <f t="shared" si="30"/>
        <v>114.738</v>
      </c>
      <c r="N91" s="18">
        <f t="shared" si="31"/>
        <v>209.759336283186</v>
      </c>
      <c r="O91" s="18">
        <f t="shared" si="32"/>
        <v>125.855601769912</v>
      </c>
      <c r="P91" s="18">
        <f t="shared" si="33"/>
        <v>167.807469026549</v>
      </c>
      <c r="Q91" s="18"/>
      <c r="R91" s="26">
        <v>7772.21</v>
      </c>
      <c r="S91" s="15"/>
      <c r="T91" s="5">
        <v>7772.21</v>
      </c>
      <c r="U91" s="5">
        <v>7772.21</v>
      </c>
    </row>
    <row r="92" s="1" customFormat="1" ht="13.5" outlineLevel="2" spans="1:21">
      <c r="A92" s="15">
        <v>87</v>
      </c>
      <c r="B92" s="15" t="s">
        <v>244</v>
      </c>
      <c r="C92" s="16" t="s">
        <v>267</v>
      </c>
      <c r="D92" s="15" t="s">
        <v>268</v>
      </c>
      <c r="E92" s="15">
        <v>30</v>
      </c>
      <c r="F92" s="17">
        <v>3375</v>
      </c>
      <c r="G92" s="18">
        <v>1398.26</v>
      </c>
      <c r="H92" s="18">
        <v>767.61</v>
      </c>
      <c r="I92" s="18">
        <v>7282.87</v>
      </c>
      <c r="J92" s="18">
        <f t="shared" si="28"/>
        <v>1087.02318584071</v>
      </c>
      <c r="K92" s="18">
        <f>VLOOKUP(D92,'[1]8月'!$B$1:$G$65536,6,FALSE)</f>
        <v>675</v>
      </c>
      <c r="L92" s="18">
        <f t="shared" si="29"/>
        <v>9036.71681415929</v>
      </c>
      <c r="M92" s="18">
        <f t="shared" si="30"/>
        <v>131.625</v>
      </c>
      <c r="N92" s="18">
        <f t="shared" si="31"/>
        <v>225.917920353982</v>
      </c>
      <c r="O92" s="18">
        <f t="shared" si="32"/>
        <v>135.550752212389</v>
      </c>
      <c r="P92" s="18">
        <f t="shared" si="33"/>
        <v>180.734336283186</v>
      </c>
      <c r="Q92" s="18"/>
      <c r="R92" s="26">
        <v>8362.89</v>
      </c>
      <c r="S92" s="15"/>
      <c r="T92" s="5">
        <v>8362.89</v>
      </c>
      <c r="U92" s="5">
        <v>8362.89</v>
      </c>
    </row>
    <row r="93" s="1" customFormat="1" ht="13.5" outlineLevel="2" spans="1:21">
      <c r="A93" s="15">
        <v>88</v>
      </c>
      <c r="B93" s="15" t="s">
        <v>244</v>
      </c>
      <c r="C93" s="16" t="s">
        <v>269</v>
      </c>
      <c r="D93" s="15" t="s">
        <v>270</v>
      </c>
      <c r="E93" s="15">
        <v>30</v>
      </c>
      <c r="F93" s="17">
        <v>2679</v>
      </c>
      <c r="G93" s="18">
        <v>1109.91</v>
      </c>
      <c r="H93" s="18">
        <v>612.21</v>
      </c>
      <c r="I93" s="18">
        <v>5982.72</v>
      </c>
      <c r="J93" s="18">
        <f t="shared" si="28"/>
        <v>886.397522123894</v>
      </c>
      <c r="K93" s="18">
        <f>VLOOKUP(D93,'[1]8月'!$B$1:$G$65536,6,FALSE)</f>
        <v>535.8</v>
      </c>
      <c r="L93" s="18">
        <f t="shared" si="29"/>
        <v>7354.24247787611</v>
      </c>
      <c r="M93" s="18">
        <f t="shared" si="30"/>
        <v>104.481</v>
      </c>
      <c r="N93" s="18">
        <f t="shared" si="31"/>
        <v>183.856061946903</v>
      </c>
      <c r="O93" s="18">
        <f t="shared" si="32"/>
        <v>110.313637168142</v>
      </c>
      <c r="P93" s="18">
        <f t="shared" si="33"/>
        <v>147.084849557522</v>
      </c>
      <c r="Q93" s="18"/>
      <c r="R93" s="26">
        <v>6808.51</v>
      </c>
      <c r="S93" s="15"/>
      <c r="T93" s="5">
        <v>6808.51</v>
      </c>
      <c r="U93" s="5">
        <v>6808.51</v>
      </c>
    </row>
    <row r="94" s="1" customFormat="1" ht="13.5" outlineLevel="2" spans="1:21">
      <c r="A94" s="15">
        <v>89</v>
      </c>
      <c r="B94" s="15" t="s">
        <v>244</v>
      </c>
      <c r="C94" s="16" t="s">
        <v>271</v>
      </c>
      <c r="D94" s="15" t="s">
        <v>272</v>
      </c>
      <c r="E94" s="15">
        <v>30</v>
      </c>
      <c r="F94" s="17">
        <v>3113</v>
      </c>
      <c r="G94" s="18">
        <v>1289.72</v>
      </c>
      <c r="H94" s="18">
        <v>732.51</v>
      </c>
      <c r="I94" s="18">
        <v>7321.92</v>
      </c>
      <c r="J94" s="18">
        <f t="shared" si="28"/>
        <v>1074.9907079646</v>
      </c>
      <c r="K94" s="18">
        <f>VLOOKUP(D94,'[1]8月'!$B$1:$G$65536,6,FALSE)</f>
        <v>622.6</v>
      </c>
      <c r="L94" s="18">
        <f t="shared" si="29"/>
        <v>8891.7592920354</v>
      </c>
      <c r="M94" s="18">
        <f t="shared" si="30"/>
        <v>121.407</v>
      </c>
      <c r="N94" s="18">
        <f t="shared" si="31"/>
        <v>222.293982300885</v>
      </c>
      <c r="O94" s="18">
        <f t="shared" si="32"/>
        <v>133.376389380531</v>
      </c>
      <c r="P94" s="18">
        <f t="shared" si="33"/>
        <v>177.835185840708</v>
      </c>
      <c r="Q94" s="18"/>
      <c r="R94" s="26">
        <v>8236.85</v>
      </c>
      <c r="S94" s="15"/>
      <c r="T94" s="5">
        <v>8236.85</v>
      </c>
      <c r="U94" s="5">
        <v>8236.85</v>
      </c>
    </row>
    <row r="95" s="1" customFormat="1" ht="13.5" outlineLevel="2" spans="1:21">
      <c r="A95" s="15">
        <v>90</v>
      </c>
      <c r="B95" s="15" t="s">
        <v>244</v>
      </c>
      <c r="C95" s="16" t="s">
        <v>273</v>
      </c>
      <c r="D95" s="15" t="s">
        <v>274</v>
      </c>
      <c r="E95" s="15">
        <v>30</v>
      </c>
      <c r="F95" s="17">
        <v>3064</v>
      </c>
      <c r="G95" s="18">
        <v>1269.42</v>
      </c>
      <c r="H95" s="18">
        <v>599.85</v>
      </c>
      <c r="I95" s="18">
        <v>6602.07</v>
      </c>
      <c r="J95" s="18">
        <f t="shared" si="28"/>
        <v>974.578938053097</v>
      </c>
      <c r="K95" s="18">
        <f>VLOOKUP(D95,'[1]8月'!$B$1:$G$65536,6,FALSE)</f>
        <v>612.8</v>
      </c>
      <c r="L95" s="18">
        <f t="shared" si="29"/>
        <v>8109.5610619469</v>
      </c>
      <c r="M95" s="18">
        <f t="shared" si="30"/>
        <v>119.496</v>
      </c>
      <c r="N95" s="18">
        <f t="shared" si="31"/>
        <v>202.739026548673</v>
      </c>
      <c r="O95" s="18">
        <f t="shared" si="32"/>
        <v>121.643415929204</v>
      </c>
      <c r="P95" s="18">
        <f t="shared" si="33"/>
        <v>162.191221238938</v>
      </c>
      <c r="Q95" s="18"/>
      <c r="R95" s="26">
        <v>7503.49</v>
      </c>
      <c r="S95" s="15"/>
      <c r="T95" s="5">
        <v>7503.49</v>
      </c>
      <c r="U95" s="5">
        <v>7503.49</v>
      </c>
    </row>
    <row r="96" s="1" customFormat="1" ht="13.5" outlineLevel="2" spans="1:21">
      <c r="A96" s="15">
        <v>91</v>
      </c>
      <c r="B96" s="15" t="s">
        <v>244</v>
      </c>
      <c r="C96" s="16" t="s">
        <v>275</v>
      </c>
      <c r="D96" s="15" t="s">
        <v>276</v>
      </c>
      <c r="E96" s="15">
        <v>30</v>
      </c>
      <c r="F96" s="17">
        <v>3211</v>
      </c>
      <c r="G96" s="18">
        <v>1330.32</v>
      </c>
      <c r="H96" s="18">
        <v>685.4</v>
      </c>
      <c r="I96" s="18">
        <v>7463.5</v>
      </c>
      <c r="J96" s="18">
        <f t="shared" si="28"/>
        <v>1090.52973451327</v>
      </c>
      <c r="K96" s="18">
        <f>VLOOKUP(D96,'[1]8月'!$B$1:$G$65536,6,FALSE)</f>
        <v>642.2</v>
      </c>
      <c r="L96" s="18">
        <f t="shared" si="29"/>
        <v>9030.89026548673</v>
      </c>
      <c r="M96" s="18">
        <f t="shared" si="30"/>
        <v>125.229</v>
      </c>
      <c r="N96" s="18">
        <f t="shared" si="31"/>
        <v>225.772256637168</v>
      </c>
      <c r="O96" s="18">
        <f t="shared" si="32"/>
        <v>135.463353982301</v>
      </c>
      <c r="P96" s="18">
        <f t="shared" si="33"/>
        <v>180.617805309735</v>
      </c>
      <c r="Q96" s="18"/>
      <c r="R96" s="26">
        <v>8363.81</v>
      </c>
      <c r="S96" s="15"/>
      <c r="T96" s="5">
        <v>8363.81</v>
      </c>
      <c r="U96" s="5">
        <v>8363.81</v>
      </c>
    </row>
    <row r="97" s="1" customFormat="1" ht="13.5" outlineLevel="2" spans="1:21">
      <c r="A97" s="15">
        <v>92</v>
      </c>
      <c r="B97" s="15" t="s">
        <v>244</v>
      </c>
      <c r="C97" s="16" t="s">
        <v>277</v>
      </c>
      <c r="D97" s="15" t="s">
        <v>278</v>
      </c>
      <c r="E97" s="15">
        <v>30</v>
      </c>
      <c r="F97" s="17">
        <v>3393</v>
      </c>
      <c r="G97" s="18">
        <v>1405.72</v>
      </c>
      <c r="H97" s="18">
        <v>791.34</v>
      </c>
      <c r="I97" s="18">
        <v>7668.71</v>
      </c>
      <c r="J97" s="18">
        <f t="shared" si="28"/>
        <v>1135.00008849558</v>
      </c>
      <c r="K97" s="18">
        <f>VLOOKUP(D97,'[1]8月'!$B$1:$G$65536,6,FALSE)</f>
        <v>678.6</v>
      </c>
      <c r="L97" s="18">
        <f t="shared" si="29"/>
        <v>9409.36991150443</v>
      </c>
      <c r="M97" s="18">
        <f t="shared" si="30"/>
        <v>132.327</v>
      </c>
      <c r="N97" s="18">
        <f t="shared" si="31"/>
        <v>235.234247787611</v>
      </c>
      <c r="O97" s="18">
        <f t="shared" si="32"/>
        <v>141.140548672566</v>
      </c>
      <c r="P97" s="18">
        <f t="shared" si="33"/>
        <v>188.187398230089</v>
      </c>
      <c r="Q97" s="18"/>
      <c r="R97" s="26">
        <v>8712.48</v>
      </c>
      <c r="S97" s="15"/>
      <c r="T97" s="5">
        <v>8712.48</v>
      </c>
      <c r="U97" s="5">
        <v>8712.48</v>
      </c>
    </row>
    <row r="98" s="1" customFormat="1" ht="13.5" outlineLevel="2" spans="1:21">
      <c r="A98" s="15">
        <v>93</v>
      </c>
      <c r="B98" s="15" t="s">
        <v>244</v>
      </c>
      <c r="C98" s="16" t="s">
        <v>279</v>
      </c>
      <c r="D98" s="15" t="s">
        <v>280</v>
      </c>
      <c r="E98" s="15">
        <v>30</v>
      </c>
      <c r="F98" s="17">
        <v>3247</v>
      </c>
      <c r="G98" s="18">
        <v>1345.23</v>
      </c>
      <c r="H98" s="18">
        <v>480.22</v>
      </c>
      <c r="I98" s="18">
        <v>7001.16</v>
      </c>
      <c r="J98" s="18">
        <f t="shared" si="28"/>
        <v>1015.4507079646</v>
      </c>
      <c r="K98" s="18"/>
      <c r="L98" s="18">
        <f t="shared" si="29"/>
        <v>7811.1592920354</v>
      </c>
      <c r="M98" s="18">
        <f t="shared" si="30"/>
        <v>126.633</v>
      </c>
      <c r="N98" s="18">
        <f t="shared" si="31"/>
        <v>195.278982300885</v>
      </c>
      <c r="O98" s="18">
        <f t="shared" si="32"/>
        <v>117.167389380531</v>
      </c>
      <c r="P98" s="18">
        <f t="shared" si="33"/>
        <v>156.223185840708</v>
      </c>
      <c r="Q98" s="18"/>
      <c r="R98" s="26">
        <v>7215.86</v>
      </c>
      <c r="S98" s="15"/>
      <c r="T98" s="5">
        <v>7215.86</v>
      </c>
      <c r="U98" s="5">
        <v>7215.86</v>
      </c>
    </row>
    <row r="99" s="1" customFormat="1" ht="13.5" outlineLevel="2" spans="1:21">
      <c r="A99" s="15">
        <v>94</v>
      </c>
      <c r="B99" s="15" t="s">
        <v>244</v>
      </c>
      <c r="C99" s="16" t="s">
        <v>281</v>
      </c>
      <c r="D99" s="15" t="s">
        <v>282</v>
      </c>
      <c r="E99" s="15">
        <v>30</v>
      </c>
      <c r="F99" s="17">
        <v>3341</v>
      </c>
      <c r="G99" s="18">
        <v>1384.18</v>
      </c>
      <c r="H99" s="18">
        <v>723.49</v>
      </c>
      <c r="I99" s="18">
        <v>7434.47</v>
      </c>
      <c r="J99" s="18">
        <f t="shared" si="28"/>
        <v>1097.76831858407</v>
      </c>
      <c r="K99" s="18">
        <f>VLOOKUP(D99,'[1]8月'!$B$1:$G$65536,6,FALSE)</f>
        <v>668.2</v>
      </c>
      <c r="L99" s="18">
        <f t="shared" si="29"/>
        <v>9112.57168141593</v>
      </c>
      <c r="M99" s="18">
        <f t="shared" si="30"/>
        <v>130.299</v>
      </c>
      <c r="N99" s="18">
        <f t="shared" si="31"/>
        <v>227.814292035398</v>
      </c>
      <c r="O99" s="18">
        <f t="shared" si="32"/>
        <v>136.688575221239</v>
      </c>
      <c r="P99" s="18">
        <f t="shared" si="33"/>
        <v>182.251433628319</v>
      </c>
      <c r="Q99" s="18"/>
      <c r="R99" s="26">
        <v>8435.52</v>
      </c>
      <c r="S99" s="15"/>
      <c r="T99" s="5">
        <v>8435.52</v>
      </c>
      <c r="U99" s="5">
        <v>8435.52</v>
      </c>
    </row>
    <row r="100" s="1" customFormat="1" ht="13.5" outlineLevel="2" spans="1:21">
      <c r="A100" s="15">
        <v>95</v>
      </c>
      <c r="B100" s="15" t="s">
        <v>244</v>
      </c>
      <c r="C100" s="16" t="s">
        <v>283</v>
      </c>
      <c r="D100" s="15" t="s">
        <v>284</v>
      </c>
      <c r="E100" s="15">
        <v>30</v>
      </c>
      <c r="F100" s="17">
        <v>2542</v>
      </c>
      <c r="G100" s="18">
        <v>1053.15</v>
      </c>
      <c r="H100" s="18">
        <v>517.98</v>
      </c>
      <c r="I100" s="18">
        <v>5287.23</v>
      </c>
      <c r="J100" s="18">
        <f t="shared" si="28"/>
        <v>789.014867256637</v>
      </c>
      <c r="K100" s="18">
        <f>VLOOKUP(D100,'[1]8月'!$B$1:$G$65536,6,FALSE)</f>
        <v>508.4</v>
      </c>
      <c r="L100" s="18">
        <f t="shared" si="29"/>
        <v>6577.74513274336</v>
      </c>
      <c r="M100" s="18">
        <f t="shared" si="30"/>
        <v>99.138</v>
      </c>
      <c r="N100" s="18">
        <f t="shared" si="31"/>
        <v>164.443628318584</v>
      </c>
      <c r="O100" s="18">
        <f t="shared" si="32"/>
        <v>98.6661769911504</v>
      </c>
      <c r="P100" s="18">
        <f t="shared" si="33"/>
        <v>131.554902654867</v>
      </c>
      <c r="Q100" s="18"/>
      <c r="R100" s="26">
        <v>6083.94</v>
      </c>
      <c r="S100" s="15"/>
      <c r="T100" s="5">
        <v>6083.94</v>
      </c>
      <c r="U100" s="5">
        <v>6083.94</v>
      </c>
    </row>
    <row r="101" s="1" customFormat="1" ht="13.5" outlineLevel="2" spans="1:21">
      <c r="A101" s="15">
        <v>96</v>
      </c>
      <c r="B101" s="15" t="s">
        <v>244</v>
      </c>
      <c r="C101" s="16" t="s">
        <v>285</v>
      </c>
      <c r="D101" s="15" t="s">
        <v>286</v>
      </c>
      <c r="E101" s="15">
        <v>30</v>
      </c>
      <c r="F101" s="17">
        <v>3339</v>
      </c>
      <c r="G101" s="18">
        <v>1383.35</v>
      </c>
      <c r="H101" s="18">
        <v>662.35</v>
      </c>
      <c r="I101" s="18">
        <v>6532.79</v>
      </c>
      <c r="J101" s="18">
        <f t="shared" si="28"/>
        <v>986.90592920354</v>
      </c>
      <c r="K101" s="18">
        <f>VLOOKUP(D101,'[1]8月'!$B$1:$G$65536,6,FALSE)</f>
        <v>667.8</v>
      </c>
      <c r="L101" s="18">
        <f t="shared" si="29"/>
        <v>8259.38407079646</v>
      </c>
      <c r="M101" s="18">
        <f t="shared" si="30"/>
        <v>130.221</v>
      </c>
      <c r="N101" s="18">
        <f t="shared" si="31"/>
        <v>206.484601769911</v>
      </c>
      <c r="O101" s="18">
        <f t="shared" si="32"/>
        <v>123.890761061947</v>
      </c>
      <c r="P101" s="18">
        <f t="shared" si="33"/>
        <v>165.187681415929</v>
      </c>
      <c r="Q101" s="18"/>
      <c r="R101" s="26">
        <v>7633.6</v>
      </c>
      <c r="S101" s="15"/>
      <c r="T101" s="5">
        <v>7633.6</v>
      </c>
      <c r="U101" s="5">
        <v>7633.6</v>
      </c>
    </row>
    <row r="102" s="1" customFormat="1" ht="13.5" outlineLevel="2" spans="1:21">
      <c r="A102" s="15">
        <v>97</v>
      </c>
      <c r="B102" s="15" t="s">
        <v>244</v>
      </c>
      <c r="C102" s="16" t="s">
        <v>287</v>
      </c>
      <c r="D102" s="15" t="s">
        <v>288</v>
      </c>
      <c r="E102" s="15">
        <v>30</v>
      </c>
      <c r="F102" s="17">
        <v>3258</v>
      </c>
      <c r="G102" s="18">
        <v>1349.79</v>
      </c>
      <c r="H102" s="18">
        <v>722.5</v>
      </c>
      <c r="I102" s="18">
        <v>7320.05</v>
      </c>
      <c r="J102" s="18">
        <f t="shared" si="28"/>
        <v>1080.53469026549</v>
      </c>
      <c r="K102" s="18">
        <f>VLOOKUP(D102,'[1]8月'!$B$1:$G$65536,6,FALSE)</f>
        <v>651.6</v>
      </c>
      <c r="L102" s="18">
        <f t="shared" si="29"/>
        <v>8963.40530973451</v>
      </c>
      <c r="M102" s="18">
        <f t="shared" si="30"/>
        <v>127.062</v>
      </c>
      <c r="N102" s="18">
        <f t="shared" si="31"/>
        <v>224.085132743363</v>
      </c>
      <c r="O102" s="18">
        <f t="shared" si="32"/>
        <v>134.451079646018</v>
      </c>
      <c r="P102" s="18">
        <f t="shared" si="33"/>
        <v>179.26810619469</v>
      </c>
      <c r="Q102" s="18"/>
      <c r="R102" s="26">
        <v>8298.54</v>
      </c>
      <c r="S102" s="15"/>
      <c r="T102" s="5">
        <v>8298.54</v>
      </c>
      <c r="U102" s="5">
        <v>8298.54</v>
      </c>
    </row>
    <row r="103" s="2" customFormat="1" ht="13.5" outlineLevel="1" spans="1:19">
      <c r="A103" s="19"/>
      <c r="B103" s="19" t="s">
        <v>289</v>
      </c>
      <c r="C103" s="20"/>
      <c r="D103" s="19"/>
      <c r="E103" s="19"/>
      <c r="F103" s="21">
        <f t="shared" ref="F103:R103" si="34">SUBTOTAL(9,F81:F102)</f>
        <v>68459</v>
      </c>
      <c r="G103" s="21">
        <f t="shared" si="34"/>
        <v>28362.57</v>
      </c>
      <c r="H103" s="21">
        <f t="shared" si="34"/>
        <v>14885.04</v>
      </c>
      <c r="I103" s="21">
        <f t="shared" si="34"/>
        <v>154202.14</v>
      </c>
      <c r="J103" s="21">
        <f t="shared" si="34"/>
        <v>22715.4579646018</v>
      </c>
      <c r="K103" s="21">
        <f t="shared" si="34"/>
        <v>13042.4</v>
      </c>
      <c r="L103" s="21">
        <f t="shared" si="34"/>
        <v>187776.692035398</v>
      </c>
      <c r="M103" s="21">
        <f t="shared" si="34"/>
        <v>2669.901</v>
      </c>
      <c r="N103" s="21">
        <f t="shared" si="34"/>
        <v>4694.41730088496</v>
      </c>
      <c r="O103" s="21">
        <f t="shared" si="34"/>
        <v>2816.65038053098</v>
      </c>
      <c r="P103" s="21">
        <f t="shared" si="34"/>
        <v>3755.53384070797</v>
      </c>
      <c r="Q103" s="21">
        <f t="shared" si="34"/>
        <v>0</v>
      </c>
      <c r="R103" s="21">
        <f t="shared" si="34"/>
        <v>173840.18</v>
      </c>
      <c r="S103" s="19"/>
    </row>
    <row r="104" s="1" customFormat="1" ht="13.5" outlineLevel="2" spans="1:21">
      <c r="A104" s="15">
        <v>98</v>
      </c>
      <c r="B104" s="15" t="s">
        <v>290</v>
      </c>
      <c r="C104" s="16" t="s">
        <v>291</v>
      </c>
      <c r="D104" s="15" t="s">
        <v>292</v>
      </c>
      <c r="E104" s="15">
        <v>30</v>
      </c>
      <c r="F104" s="17">
        <v>3007</v>
      </c>
      <c r="G104" s="18">
        <v>1245.8</v>
      </c>
      <c r="H104" s="18">
        <v>669.03</v>
      </c>
      <c r="I104" s="18">
        <v>6766.52</v>
      </c>
      <c r="J104" s="18">
        <f t="shared" ref="J104:J125" si="35">(G104+H104+I104)/1.13*0.13</f>
        <v>998.739380530974</v>
      </c>
      <c r="K104" s="18">
        <f>VLOOKUP(D104,'[1]8月'!$B$1:$G$65536,6,FALSE)</f>
        <v>601.4</v>
      </c>
      <c r="L104" s="18">
        <f t="shared" ref="L104:L125" si="36">(G104+H104+I104)-J104+(K104)</f>
        <v>8284.01061946903</v>
      </c>
      <c r="M104" s="18">
        <f t="shared" ref="M104:M125" si="37">(F104)*0.039</f>
        <v>117.273</v>
      </c>
      <c r="N104" s="18">
        <f t="shared" ref="N104:N125" si="38">L104*0.025</f>
        <v>207.100265486726</v>
      </c>
      <c r="O104" s="18">
        <f t="shared" ref="O104:O125" si="39">L104*0.015</f>
        <v>124.260159292035</v>
      </c>
      <c r="P104" s="18">
        <f t="shared" ref="P104:P125" si="40">L104*0.02</f>
        <v>165.680212389381</v>
      </c>
      <c r="Q104" s="18"/>
      <c r="R104" s="26">
        <v>7669.7</v>
      </c>
      <c r="S104" s="15"/>
      <c r="T104" s="5">
        <v>7669.7</v>
      </c>
      <c r="U104" s="5">
        <v>7669.7</v>
      </c>
    </row>
    <row r="105" s="1" customFormat="1" ht="13.5" outlineLevel="2" spans="1:21">
      <c r="A105" s="15">
        <v>99</v>
      </c>
      <c r="B105" s="15" t="s">
        <v>290</v>
      </c>
      <c r="C105" s="16" t="s">
        <v>293</v>
      </c>
      <c r="D105" s="15" t="s">
        <v>294</v>
      </c>
      <c r="E105" s="15">
        <v>30</v>
      </c>
      <c r="F105" s="17">
        <v>2901</v>
      </c>
      <c r="G105" s="18">
        <v>1201.88</v>
      </c>
      <c r="H105" s="18">
        <v>686.73</v>
      </c>
      <c r="I105" s="18">
        <v>6885.73</v>
      </c>
      <c r="J105" s="18">
        <f t="shared" si="35"/>
        <v>1009.43734513274</v>
      </c>
      <c r="K105" s="18">
        <f>VLOOKUP(D105,'[1]8月'!$B$1:$G$65536,6,FALSE)</f>
        <v>580.2</v>
      </c>
      <c r="L105" s="18">
        <f t="shared" si="36"/>
        <v>8345.10265486726</v>
      </c>
      <c r="M105" s="18">
        <f t="shared" si="37"/>
        <v>113.139</v>
      </c>
      <c r="N105" s="18">
        <f t="shared" si="38"/>
        <v>208.627566371681</v>
      </c>
      <c r="O105" s="18">
        <f t="shared" si="39"/>
        <v>125.176539823009</v>
      </c>
      <c r="P105" s="18">
        <f t="shared" si="40"/>
        <v>166.902053097345</v>
      </c>
      <c r="Q105" s="18"/>
      <c r="R105" s="26">
        <v>7731.26</v>
      </c>
      <c r="S105" s="15"/>
      <c r="T105" s="5">
        <v>7731.26</v>
      </c>
      <c r="U105" s="5">
        <v>7731.26</v>
      </c>
    </row>
    <row r="106" s="1" customFormat="1" ht="13.5" outlineLevel="2" spans="1:21">
      <c r="A106" s="15">
        <v>100</v>
      </c>
      <c r="B106" s="15" t="s">
        <v>290</v>
      </c>
      <c r="C106" s="16" t="s">
        <v>295</v>
      </c>
      <c r="D106" s="15" t="s">
        <v>296</v>
      </c>
      <c r="E106" s="15">
        <v>15</v>
      </c>
      <c r="F106" s="17">
        <v>820</v>
      </c>
      <c r="G106" s="18">
        <v>339.73</v>
      </c>
      <c r="H106" s="18">
        <v>315.46</v>
      </c>
      <c r="I106" s="18">
        <v>3601.44</v>
      </c>
      <c r="J106" s="18">
        <f t="shared" si="35"/>
        <v>489.700796460177</v>
      </c>
      <c r="K106" s="18">
        <f>VLOOKUP(D106,'[1]8月'!$B$1:$G$65536,6,FALSE)</f>
        <v>164</v>
      </c>
      <c r="L106" s="18">
        <f t="shared" si="36"/>
        <v>3930.92920353982</v>
      </c>
      <c r="M106" s="18">
        <f t="shared" si="37"/>
        <v>31.98</v>
      </c>
      <c r="N106" s="18">
        <f t="shared" si="38"/>
        <v>98.2732300884956</v>
      </c>
      <c r="O106" s="18">
        <f t="shared" si="39"/>
        <v>58.9639380530973</v>
      </c>
      <c r="P106" s="18">
        <f t="shared" si="40"/>
        <v>78.6185840707965</v>
      </c>
      <c r="Q106" s="18"/>
      <c r="R106" s="26">
        <v>3663.09</v>
      </c>
      <c r="S106" s="15"/>
      <c r="T106" s="5">
        <v>3663.09</v>
      </c>
      <c r="U106" s="5">
        <f>T106+T107</f>
        <v>7652.63</v>
      </c>
    </row>
    <row r="107" s="1" customFormat="1" ht="13.5" outlineLevel="2" spans="1:21">
      <c r="A107" s="15">
        <v>101</v>
      </c>
      <c r="B107" s="15" t="s">
        <v>290</v>
      </c>
      <c r="C107" s="16" t="s">
        <v>295</v>
      </c>
      <c r="D107" s="15" t="s">
        <v>297</v>
      </c>
      <c r="E107" s="15">
        <v>15</v>
      </c>
      <c r="F107" s="17">
        <v>1426</v>
      </c>
      <c r="G107" s="18">
        <v>590.79</v>
      </c>
      <c r="H107" s="18">
        <v>328.16</v>
      </c>
      <c r="I107" s="18">
        <v>3621.56</v>
      </c>
      <c r="J107" s="18">
        <f t="shared" si="35"/>
        <v>522.359557522124</v>
      </c>
      <c r="K107" s="18">
        <f>VLOOKUP(D107,'[1]8月'!$B$1:$G$65536,6,FALSE)</f>
        <v>285.2</v>
      </c>
      <c r="L107" s="18">
        <f t="shared" si="36"/>
        <v>4303.35044247788</v>
      </c>
      <c r="M107" s="18">
        <f t="shared" si="37"/>
        <v>55.614</v>
      </c>
      <c r="N107" s="18">
        <f t="shared" si="38"/>
        <v>107.583761061947</v>
      </c>
      <c r="O107" s="18">
        <f t="shared" si="39"/>
        <v>64.5502566371681</v>
      </c>
      <c r="P107" s="18">
        <f t="shared" si="40"/>
        <v>86.0670088495575</v>
      </c>
      <c r="Q107" s="18"/>
      <c r="R107" s="26">
        <v>3989.54</v>
      </c>
      <c r="S107" s="15"/>
      <c r="T107" s="5">
        <v>3989.54</v>
      </c>
      <c r="U107" s="5"/>
    </row>
    <row r="108" s="1" customFormat="1" ht="13.5" outlineLevel="2" spans="1:21">
      <c r="A108" s="15">
        <v>102</v>
      </c>
      <c r="B108" s="15" t="s">
        <v>290</v>
      </c>
      <c r="C108" s="16" t="s">
        <v>298</v>
      </c>
      <c r="D108" s="15" t="s">
        <v>299</v>
      </c>
      <c r="E108" s="15">
        <v>30</v>
      </c>
      <c r="F108" s="17">
        <v>3086</v>
      </c>
      <c r="G108" s="18">
        <v>1278.53</v>
      </c>
      <c r="H108" s="18">
        <v>591.16</v>
      </c>
      <c r="I108" s="18">
        <v>6610.19</v>
      </c>
      <c r="J108" s="18">
        <f t="shared" si="35"/>
        <v>975.561415929204</v>
      </c>
      <c r="K108" s="18">
        <f>VLOOKUP(D108,'[1]8月'!$B$1:$G$65536,6,FALSE)</f>
        <v>617.2</v>
      </c>
      <c r="L108" s="18">
        <f t="shared" si="36"/>
        <v>8121.5185840708</v>
      </c>
      <c r="M108" s="18">
        <f t="shared" si="37"/>
        <v>120.354</v>
      </c>
      <c r="N108" s="18">
        <f t="shared" si="38"/>
        <v>203.03796460177</v>
      </c>
      <c r="O108" s="18">
        <f t="shared" si="39"/>
        <v>121.822778761062</v>
      </c>
      <c r="P108" s="18">
        <f t="shared" si="40"/>
        <v>162.430371681416</v>
      </c>
      <c r="Q108" s="18"/>
      <c r="R108" s="26">
        <v>7513.87</v>
      </c>
      <c r="S108" s="15"/>
      <c r="T108" s="5">
        <v>7513.87</v>
      </c>
      <c r="U108" s="5">
        <v>7513.87</v>
      </c>
    </row>
    <row r="109" s="1" customFormat="1" ht="13.5" outlineLevel="2" spans="1:21">
      <c r="A109" s="15">
        <v>103</v>
      </c>
      <c r="B109" s="15" t="s">
        <v>290</v>
      </c>
      <c r="C109" s="16" t="s">
        <v>300</v>
      </c>
      <c r="D109" s="15" t="s">
        <v>301</v>
      </c>
      <c r="E109" s="15">
        <v>15</v>
      </c>
      <c r="F109" s="17">
        <v>1677</v>
      </c>
      <c r="G109" s="18">
        <v>694.78</v>
      </c>
      <c r="H109" s="18">
        <v>355.57</v>
      </c>
      <c r="I109" s="18">
        <v>3895.09</v>
      </c>
      <c r="J109" s="18">
        <f t="shared" si="35"/>
        <v>568.944424778761</v>
      </c>
      <c r="K109" s="18">
        <f>VLOOKUP(D109,'[1]8月'!$B$1:$G$65536,6,FALSE)</f>
        <v>335.4</v>
      </c>
      <c r="L109" s="18">
        <f t="shared" si="36"/>
        <v>4711.89557522124</v>
      </c>
      <c r="M109" s="18">
        <f t="shared" si="37"/>
        <v>65.403</v>
      </c>
      <c r="N109" s="18">
        <f t="shared" si="38"/>
        <v>117.797389380531</v>
      </c>
      <c r="O109" s="18">
        <f t="shared" si="39"/>
        <v>70.6784336283186</v>
      </c>
      <c r="P109" s="18">
        <f t="shared" si="40"/>
        <v>94.2379115044248</v>
      </c>
      <c r="Q109" s="18"/>
      <c r="R109" s="26">
        <v>4363.78</v>
      </c>
      <c r="S109" s="15"/>
      <c r="T109" s="5">
        <v>4363.78</v>
      </c>
      <c r="U109" s="5">
        <f>T109+T110</f>
        <v>8782.01</v>
      </c>
    </row>
    <row r="110" s="1" customFormat="1" ht="13.5" outlineLevel="2" spans="1:21">
      <c r="A110" s="15">
        <v>104</v>
      </c>
      <c r="B110" s="15" t="s">
        <v>290</v>
      </c>
      <c r="C110" s="16" t="s">
        <v>300</v>
      </c>
      <c r="D110" s="15" t="s">
        <v>302</v>
      </c>
      <c r="E110" s="15">
        <v>15</v>
      </c>
      <c r="F110" s="17">
        <v>1691</v>
      </c>
      <c r="G110" s="18">
        <v>700.58</v>
      </c>
      <c r="H110" s="18">
        <v>366.27</v>
      </c>
      <c r="I110" s="18">
        <v>3941.54</v>
      </c>
      <c r="J110" s="18">
        <f t="shared" si="35"/>
        <v>576.186460176991</v>
      </c>
      <c r="K110" s="18">
        <f>VLOOKUP(D110,'[1]8月'!$B$1:$G$65536,6,FALSE)</f>
        <v>338.2</v>
      </c>
      <c r="L110" s="18">
        <f t="shared" si="36"/>
        <v>4770.40353982301</v>
      </c>
      <c r="M110" s="18">
        <f t="shared" si="37"/>
        <v>65.949</v>
      </c>
      <c r="N110" s="18">
        <f t="shared" si="38"/>
        <v>119.260088495575</v>
      </c>
      <c r="O110" s="18">
        <f t="shared" si="39"/>
        <v>71.5560530973451</v>
      </c>
      <c r="P110" s="18">
        <f t="shared" si="40"/>
        <v>95.4080707964602</v>
      </c>
      <c r="Q110" s="18"/>
      <c r="R110" s="26">
        <v>4418.23</v>
      </c>
      <c r="S110" s="15"/>
      <c r="T110" s="5">
        <v>4418.23</v>
      </c>
      <c r="U110" s="5"/>
    </row>
    <row r="111" s="1" customFormat="1" ht="13.5" outlineLevel="2" spans="1:21">
      <c r="A111" s="15">
        <v>105</v>
      </c>
      <c r="B111" s="15" t="s">
        <v>290</v>
      </c>
      <c r="C111" s="16" t="s">
        <v>303</v>
      </c>
      <c r="D111" s="15" t="s">
        <v>304</v>
      </c>
      <c r="E111" s="15">
        <v>30</v>
      </c>
      <c r="F111" s="17">
        <v>3080</v>
      </c>
      <c r="G111" s="18">
        <v>1276.04</v>
      </c>
      <c r="H111" s="18">
        <v>719.82</v>
      </c>
      <c r="I111" s="18">
        <v>7132.66</v>
      </c>
      <c r="J111" s="18">
        <f t="shared" si="35"/>
        <v>1050.18371681416</v>
      </c>
      <c r="K111" s="18">
        <f>VLOOKUP(D111,'[1]8月'!$B$1:$G$65536,6,FALSE)</f>
        <v>616</v>
      </c>
      <c r="L111" s="18">
        <f t="shared" si="36"/>
        <v>8694.33628318584</v>
      </c>
      <c r="M111" s="18">
        <f t="shared" si="37"/>
        <v>120.12</v>
      </c>
      <c r="N111" s="18">
        <f t="shared" si="38"/>
        <v>217.358407079646</v>
      </c>
      <c r="O111" s="18">
        <f t="shared" si="39"/>
        <v>130.415044247788</v>
      </c>
      <c r="P111" s="18">
        <f t="shared" si="40"/>
        <v>173.886725663717</v>
      </c>
      <c r="Q111" s="18"/>
      <c r="R111" s="26">
        <v>8052.56</v>
      </c>
      <c r="S111" s="15"/>
      <c r="T111" s="5">
        <v>8052.56</v>
      </c>
      <c r="U111" s="5">
        <v>8052.56</v>
      </c>
    </row>
    <row r="112" s="1" customFormat="1" ht="13.5" outlineLevel="2" spans="1:21">
      <c r="A112" s="15">
        <v>106</v>
      </c>
      <c r="B112" s="15" t="s">
        <v>290</v>
      </c>
      <c r="C112" s="16" t="s">
        <v>305</v>
      </c>
      <c r="D112" s="15" t="s">
        <v>306</v>
      </c>
      <c r="E112" s="15">
        <v>30</v>
      </c>
      <c r="F112" s="17">
        <v>3403</v>
      </c>
      <c r="G112" s="18">
        <v>1409.86</v>
      </c>
      <c r="H112" s="18">
        <v>768.61</v>
      </c>
      <c r="I112" s="18">
        <v>7758.19</v>
      </c>
      <c r="J112" s="18">
        <f t="shared" si="35"/>
        <v>1143.15557522124</v>
      </c>
      <c r="K112" s="18">
        <f>VLOOKUP(D112,'[1]8月'!$B$1:$G$65536,6,FALSE)</f>
        <v>680.6</v>
      </c>
      <c r="L112" s="18">
        <f t="shared" si="36"/>
        <v>9474.10442477876</v>
      </c>
      <c r="M112" s="18">
        <f t="shared" si="37"/>
        <v>132.717</v>
      </c>
      <c r="N112" s="18">
        <f t="shared" si="38"/>
        <v>236.852610619469</v>
      </c>
      <c r="O112" s="18">
        <f t="shared" si="39"/>
        <v>142.111566371681</v>
      </c>
      <c r="P112" s="18">
        <f t="shared" si="40"/>
        <v>189.482088495575</v>
      </c>
      <c r="Q112" s="18"/>
      <c r="R112" s="26">
        <v>8772.94</v>
      </c>
      <c r="S112" s="15"/>
      <c r="T112" s="5">
        <v>8772.94</v>
      </c>
      <c r="U112" s="5">
        <v>8772.94</v>
      </c>
    </row>
    <row r="113" s="1" customFormat="1" ht="13.5" outlineLevel="2" spans="1:21">
      <c r="A113" s="15">
        <v>107</v>
      </c>
      <c r="B113" s="15" t="s">
        <v>290</v>
      </c>
      <c r="C113" s="16" t="s">
        <v>307</v>
      </c>
      <c r="D113" s="15" t="s">
        <v>308</v>
      </c>
      <c r="E113" s="15">
        <v>30</v>
      </c>
      <c r="F113" s="17">
        <v>3169</v>
      </c>
      <c r="G113" s="18">
        <v>1312.92</v>
      </c>
      <c r="H113" s="18">
        <v>716.82</v>
      </c>
      <c r="I113" s="18">
        <v>7316.69</v>
      </c>
      <c r="J113" s="18">
        <f t="shared" si="35"/>
        <v>1075.25300884956</v>
      </c>
      <c r="K113" s="18">
        <f>VLOOKUP(D113,'[1]8月'!$B$1:$G$65536,6,FALSE)</f>
        <v>633.8</v>
      </c>
      <c r="L113" s="18">
        <f t="shared" si="36"/>
        <v>8904.97699115044</v>
      </c>
      <c r="M113" s="18">
        <f t="shared" si="37"/>
        <v>123.591</v>
      </c>
      <c r="N113" s="18">
        <f t="shared" si="38"/>
        <v>222.624424778761</v>
      </c>
      <c r="O113" s="18">
        <f t="shared" si="39"/>
        <v>133.574654867257</v>
      </c>
      <c r="P113" s="18">
        <f t="shared" si="40"/>
        <v>178.099539823009</v>
      </c>
      <c r="Q113" s="18"/>
      <c r="R113" s="26">
        <v>8247.09</v>
      </c>
      <c r="S113" s="15"/>
      <c r="T113" s="5">
        <v>8247.09</v>
      </c>
      <c r="U113" s="5">
        <v>8247.09</v>
      </c>
    </row>
    <row r="114" s="1" customFormat="1" ht="13.5" outlineLevel="2" spans="1:21">
      <c r="A114" s="15">
        <v>108</v>
      </c>
      <c r="B114" s="15" t="s">
        <v>290</v>
      </c>
      <c r="C114" s="16" t="s">
        <v>309</v>
      </c>
      <c r="D114" s="15" t="s">
        <v>310</v>
      </c>
      <c r="E114" s="15">
        <v>30</v>
      </c>
      <c r="F114" s="17">
        <v>3120</v>
      </c>
      <c r="G114" s="18">
        <v>1292.62</v>
      </c>
      <c r="H114" s="18">
        <v>667.36</v>
      </c>
      <c r="I114" s="18">
        <v>7134.77</v>
      </c>
      <c r="J114" s="18">
        <f t="shared" si="35"/>
        <v>1046.29867256637</v>
      </c>
      <c r="K114" s="18">
        <f>VLOOKUP(D114,'[1]8月'!$B$1:$G$65536,6,FALSE)</f>
        <v>624</v>
      </c>
      <c r="L114" s="18">
        <f t="shared" si="36"/>
        <v>8672.45132743363</v>
      </c>
      <c r="M114" s="18">
        <f t="shared" si="37"/>
        <v>121.68</v>
      </c>
      <c r="N114" s="18">
        <f t="shared" si="38"/>
        <v>216.811283185841</v>
      </c>
      <c r="O114" s="18">
        <f t="shared" si="39"/>
        <v>130.086769911504</v>
      </c>
      <c r="P114" s="18">
        <f t="shared" si="40"/>
        <v>173.449026548673</v>
      </c>
      <c r="Q114" s="18"/>
      <c r="R114" s="26">
        <v>8030.42</v>
      </c>
      <c r="S114" s="15"/>
      <c r="T114" s="5">
        <v>8030.42</v>
      </c>
      <c r="U114" s="5">
        <v>8030.42</v>
      </c>
    </row>
    <row r="115" s="1" customFormat="1" ht="13.5" outlineLevel="2" spans="1:21">
      <c r="A115" s="15">
        <v>109</v>
      </c>
      <c r="B115" s="15" t="s">
        <v>290</v>
      </c>
      <c r="C115" s="16" t="s">
        <v>311</v>
      </c>
      <c r="D115" s="15" t="s">
        <v>312</v>
      </c>
      <c r="E115" s="15">
        <v>30</v>
      </c>
      <c r="F115" s="17">
        <v>3214</v>
      </c>
      <c r="G115" s="18">
        <v>1331.56</v>
      </c>
      <c r="H115" s="18">
        <v>802.7</v>
      </c>
      <c r="I115" s="18">
        <v>7638.68</v>
      </c>
      <c r="J115" s="18">
        <f t="shared" si="35"/>
        <v>1124.32053097345</v>
      </c>
      <c r="K115" s="18">
        <f>VLOOKUP(D115,'[1]8月'!$B$1:$G$65536,6,FALSE)</f>
        <v>642.8</v>
      </c>
      <c r="L115" s="18">
        <f t="shared" si="36"/>
        <v>9291.41946902655</v>
      </c>
      <c r="M115" s="18">
        <f t="shared" si="37"/>
        <v>125.346</v>
      </c>
      <c r="N115" s="18">
        <f t="shared" si="38"/>
        <v>232.285486725664</v>
      </c>
      <c r="O115" s="18">
        <f t="shared" si="39"/>
        <v>139.371292035398</v>
      </c>
      <c r="P115" s="18">
        <f t="shared" si="40"/>
        <v>185.828389380531</v>
      </c>
      <c r="Q115" s="18"/>
      <c r="R115" s="26">
        <v>8608.59</v>
      </c>
      <c r="S115" s="15"/>
      <c r="T115" s="5">
        <v>8608.59</v>
      </c>
      <c r="U115" s="5">
        <v>8608.59</v>
      </c>
    </row>
    <row r="116" s="1" customFormat="1" ht="13.5" outlineLevel="2" spans="1:21">
      <c r="A116" s="15">
        <v>110</v>
      </c>
      <c r="B116" s="15" t="s">
        <v>290</v>
      </c>
      <c r="C116" s="16" t="s">
        <v>313</v>
      </c>
      <c r="D116" s="15" t="s">
        <v>314</v>
      </c>
      <c r="E116" s="15">
        <v>30</v>
      </c>
      <c r="F116" s="17">
        <v>2754</v>
      </c>
      <c r="G116" s="18">
        <v>1140.98</v>
      </c>
      <c r="H116" s="18">
        <v>703.78</v>
      </c>
      <c r="I116" s="18">
        <v>6535.48</v>
      </c>
      <c r="J116" s="18">
        <f t="shared" si="35"/>
        <v>964.098407079646</v>
      </c>
      <c r="K116" s="18">
        <f>VLOOKUP(D116,'[1]8月'!$B$1:$G$65536,6,FALSE)</f>
        <v>550.8</v>
      </c>
      <c r="L116" s="18">
        <f t="shared" si="36"/>
        <v>7966.94159292035</v>
      </c>
      <c r="M116" s="18">
        <f t="shared" si="37"/>
        <v>107.406</v>
      </c>
      <c r="N116" s="18">
        <f t="shared" si="38"/>
        <v>199.173539823009</v>
      </c>
      <c r="O116" s="18">
        <f t="shared" si="39"/>
        <v>119.504123893805</v>
      </c>
      <c r="P116" s="18">
        <f t="shared" si="40"/>
        <v>159.338831858407</v>
      </c>
      <c r="Q116" s="18"/>
      <c r="R116" s="26">
        <v>7381.52</v>
      </c>
      <c r="S116" s="15"/>
      <c r="T116" s="5">
        <v>7381.52</v>
      </c>
      <c r="U116" s="5">
        <v>7381.52</v>
      </c>
    </row>
    <row r="117" s="1" customFormat="1" ht="13.5" outlineLevel="2" spans="1:21">
      <c r="A117" s="15">
        <v>111</v>
      </c>
      <c r="B117" s="15" t="s">
        <v>290</v>
      </c>
      <c r="C117" s="16" t="s">
        <v>315</v>
      </c>
      <c r="D117" s="15" t="s">
        <v>316</v>
      </c>
      <c r="E117" s="15">
        <v>30</v>
      </c>
      <c r="F117" s="17">
        <v>3299</v>
      </c>
      <c r="G117" s="18">
        <v>1366.78</v>
      </c>
      <c r="H117" s="18">
        <v>695.76</v>
      </c>
      <c r="I117" s="18">
        <v>7281.74</v>
      </c>
      <c r="J117" s="18">
        <f t="shared" si="35"/>
        <v>1075.00566371681</v>
      </c>
      <c r="K117" s="18">
        <f>VLOOKUP(D117,'[1]8月'!$B$1:$G$65536,6,FALSE)</f>
        <v>659.8</v>
      </c>
      <c r="L117" s="18">
        <f t="shared" si="36"/>
        <v>8929.07433628318</v>
      </c>
      <c r="M117" s="18">
        <f t="shared" si="37"/>
        <v>128.661</v>
      </c>
      <c r="N117" s="18">
        <f t="shared" si="38"/>
        <v>223.22685840708</v>
      </c>
      <c r="O117" s="18">
        <f t="shared" si="39"/>
        <v>133.936115044248</v>
      </c>
      <c r="P117" s="18">
        <f t="shared" si="40"/>
        <v>178.581486725664</v>
      </c>
      <c r="Q117" s="18"/>
      <c r="R117" s="26">
        <v>8264.67</v>
      </c>
      <c r="S117" s="15"/>
      <c r="T117" s="5">
        <v>8264.67</v>
      </c>
      <c r="U117" s="5">
        <v>8264.67</v>
      </c>
    </row>
    <row r="118" s="1" customFormat="1" ht="13.5" outlineLevel="2" spans="1:21">
      <c r="A118" s="15">
        <v>112</v>
      </c>
      <c r="B118" s="15" t="s">
        <v>290</v>
      </c>
      <c r="C118" s="16" t="s">
        <v>317</v>
      </c>
      <c r="D118" s="15" t="s">
        <v>318</v>
      </c>
      <c r="E118" s="15">
        <v>30</v>
      </c>
      <c r="F118" s="17">
        <v>2188</v>
      </c>
      <c r="G118" s="18">
        <v>906.49</v>
      </c>
      <c r="H118" s="18">
        <v>729.84</v>
      </c>
      <c r="I118" s="18">
        <v>6528.09</v>
      </c>
      <c r="J118" s="18">
        <f t="shared" si="35"/>
        <v>939.269557522124</v>
      </c>
      <c r="K118" s="18">
        <f>VLOOKUP(D118,'[1]8月'!$B$1:$G$65536,6,FALSE)</f>
        <v>437.6</v>
      </c>
      <c r="L118" s="18">
        <f t="shared" si="36"/>
        <v>7662.75044247788</v>
      </c>
      <c r="M118" s="18">
        <f t="shared" si="37"/>
        <v>85.332</v>
      </c>
      <c r="N118" s="18">
        <f t="shared" si="38"/>
        <v>191.568761061947</v>
      </c>
      <c r="O118" s="18">
        <f t="shared" si="39"/>
        <v>114.941256637168</v>
      </c>
      <c r="P118" s="18">
        <f t="shared" si="40"/>
        <v>153.255008849558</v>
      </c>
      <c r="Q118" s="18"/>
      <c r="R118" s="26">
        <v>7117.65</v>
      </c>
      <c r="S118" s="15"/>
      <c r="T118" s="5">
        <v>7117.65</v>
      </c>
      <c r="U118" s="5">
        <v>7117.65</v>
      </c>
    </row>
    <row r="119" s="1" customFormat="1" ht="13.5" outlineLevel="2" spans="1:21">
      <c r="A119" s="15">
        <v>113</v>
      </c>
      <c r="B119" s="15" t="s">
        <v>290</v>
      </c>
      <c r="C119" s="16" t="s">
        <v>319</v>
      </c>
      <c r="D119" s="15" t="s">
        <v>320</v>
      </c>
      <c r="E119" s="15">
        <v>30</v>
      </c>
      <c r="F119" s="17">
        <v>3382</v>
      </c>
      <c r="G119" s="18">
        <v>1401.16</v>
      </c>
      <c r="H119" s="18">
        <v>872.21</v>
      </c>
      <c r="I119" s="18">
        <v>8203.33</v>
      </c>
      <c r="J119" s="18">
        <f t="shared" si="35"/>
        <v>1205.28407079646</v>
      </c>
      <c r="K119" s="18">
        <f>VLOOKUP(D119,'[1]8月'!$B$1:$G$65536,6,FALSE)</f>
        <v>676.4</v>
      </c>
      <c r="L119" s="18">
        <f t="shared" si="36"/>
        <v>9947.81592920354</v>
      </c>
      <c r="M119" s="18">
        <f t="shared" si="37"/>
        <v>131.898</v>
      </c>
      <c r="N119" s="18">
        <f t="shared" si="38"/>
        <v>248.695398230088</v>
      </c>
      <c r="O119" s="18">
        <f t="shared" si="39"/>
        <v>149.217238938053</v>
      </c>
      <c r="P119" s="18">
        <f t="shared" si="40"/>
        <v>198.956318584071</v>
      </c>
      <c r="Q119" s="18"/>
      <c r="R119" s="26">
        <v>9219.05</v>
      </c>
      <c r="S119" s="15"/>
      <c r="T119" s="5">
        <v>9219.05</v>
      </c>
      <c r="U119" s="5">
        <v>9219.05</v>
      </c>
    </row>
    <row r="120" s="1" customFormat="1" ht="13.5" outlineLevel="2" spans="1:21">
      <c r="A120" s="15">
        <v>114</v>
      </c>
      <c r="B120" s="15" t="s">
        <v>290</v>
      </c>
      <c r="C120" s="16" t="s">
        <v>321</v>
      </c>
      <c r="D120" s="15" t="s">
        <v>322</v>
      </c>
      <c r="E120" s="15">
        <v>30</v>
      </c>
      <c r="F120" s="17">
        <v>3369</v>
      </c>
      <c r="G120" s="18">
        <v>1395.78</v>
      </c>
      <c r="H120" s="18">
        <v>626.92</v>
      </c>
      <c r="I120" s="18">
        <v>7508.97</v>
      </c>
      <c r="J120" s="18">
        <f t="shared" si="35"/>
        <v>1096.56380530973</v>
      </c>
      <c r="K120" s="18">
        <f>VLOOKUP(D120,'[1]8月'!$B$1:$G$65536,6,FALSE)</f>
        <v>673.8</v>
      </c>
      <c r="L120" s="18">
        <f t="shared" si="36"/>
        <v>9108.90619469027</v>
      </c>
      <c r="M120" s="18">
        <f t="shared" si="37"/>
        <v>131.391</v>
      </c>
      <c r="N120" s="18">
        <f t="shared" si="38"/>
        <v>227.722654867257</v>
      </c>
      <c r="O120" s="18">
        <f t="shared" si="39"/>
        <v>136.633592920354</v>
      </c>
      <c r="P120" s="18">
        <f t="shared" si="40"/>
        <v>182.178123893805</v>
      </c>
      <c r="Q120" s="18"/>
      <c r="R120" s="26">
        <v>8430.98</v>
      </c>
      <c r="S120" s="15"/>
      <c r="T120" s="5">
        <v>8430.98</v>
      </c>
      <c r="U120" s="5">
        <v>8430.98</v>
      </c>
    </row>
    <row r="121" s="1" customFormat="1" ht="13.5" outlineLevel="2" spans="1:21">
      <c r="A121" s="15">
        <v>115</v>
      </c>
      <c r="B121" s="15" t="s">
        <v>290</v>
      </c>
      <c r="C121" s="16" t="s">
        <v>323</v>
      </c>
      <c r="D121" s="15" t="s">
        <v>324</v>
      </c>
      <c r="E121" s="15">
        <v>30</v>
      </c>
      <c r="F121" s="17">
        <v>3108</v>
      </c>
      <c r="G121" s="18">
        <v>1287.64</v>
      </c>
      <c r="H121" s="18">
        <v>607.21</v>
      </c>
      <c r="I121" s="18">
        <v>7070.46</v>
      </c>
      <c r="J121" s="18">
        <f t="shared" si="35"/>
        <v>1031.40734513274</v>
      </c>
      <c r="K121" s="18">
        <f>VLOOKUP(D121,'[1]8月'!$B$1:$G$65536,6,FALSE)</f>
        <v>621.6</v>
      </c>
      <c r="L121" s="18">
        <f t="shared" si="36"/>
        <v>8555.50265486726</v>
      </c>
      <c r="M121" s="18">
        <f t="shared" si="37"/>
        <v>121.212</v>
      </c>
      <c r="N121" s="18">
        <f t="shared" si="38"/>
        <v>213.887566371681</v>
      </c>
      <c r="O121" s="18">
        <f t="shared" si="39"/>
        <v>128.332539823009</v>
      </c>
      <c r="P121" s="18">
        <f t="shared" si="40"/>
        <v>171.110053097345</v>
      </c>
      <c r="Q121" s="18"/>
      <c r="R121" s="26">
        <v>7920.96</v>
      </c>
      <c r="S121" s="15"/>
      <c r="T121" s="5">
        <v>7920.96</v>
      </c>
      <c r="U121" s="5">
        <v>7920.96</v>
      </c>
    </row>
    <row r="122" s="1" customFormat="1" ht="13.5" outlineLevel="2" spans="1:21">
      <c r="A122" s="15">
        <v>116</v>
      </c>
      <c r="B122" s="15" t="s">
        <v>290</v>
      </c>
      <c r="C122" s="16" t="s">
        <v>325</v>
      </c>
      <c r="D122" s="15" t="s">
        <v>326</v>
      </c>
      <c r="E122" s="15">
        <v>30</v>
      </c>
      <c r="F122" s="17">
        <v>2921</v>
      </c>
      <c r="G122" s="18">
        <v>1210.17</v>
      </c>
      <c r="H122" s="18">
        <v>697.44</v>
      </c>
      <c r="I122" s="18">
        <v>6835.43</v>
      </c>
      <c r="J122" s="18">
        <f t="shared" si="35"/>
        <v>1005.83646017699</v>
      </c>
      <c r="K122" s="18">
        <f>VLOOKUP(D122,'[1]8月'!$B$1:$G$65536,6,FALSE)</f>
        <v>584.2</v>
      </c>
      <c r="L122" s="18">
        <f t="shared" si="36"/>
        <v>8321.40353982301</v>
      </c>
      <c r="M122" s="18">
        <f t="shared" si="37"/>
        <v>113.919</v>
      </c>
      <c r="N122" s="18">
        <f t="shared" si="38"/>
        <v>208.035088495575</v>
      </c>
      <c r="O122" s="18">
        <f t="shared" si="39"/>
        <v>124.821053097345</v>
      </c>
      <c r="P122" s="18">
        <f t="shared" si="40"/>
        <v>166.42807079646</v>
      </c>
      <c r="Q122" s="18"/>
      <c r="R122" s="26">
        <v>7708.2</v>
      </c>
      <c r="S122" s="15"/>
      <c r="T122" s="5">
        <v>7708.2</v>
      </c>
      <c r="U122" s="5">
        <v>7708.2</v>
      </c>
    </row>
    <row r="123" s="1" customFormat="1" ht="13.5" outlineLevel="2" spans="1:21">
      <c r="A123" s="15">
        <v>117</v>
      </c>
      <c r="B123" s="15" t="s">
        <v>290</v>
      </c>
      <c r="C123" s="16" t="s">
        <v>327</v>
      </c>
      <c r="D123" s="15" t="s">
        <v>328</v>
      </c>
      <c r="E123" s="15">
        <v>30</v>
      </c>
      <c r="F123" s="17">
        <v>2758</v>
      </c>
      <c r="G123" s="18">
        <v>1142.64</v>
      </c>
      <c r="H123" s="18">
        <v>697.76</v>
      </c>
      <c r="I123" s="18">
        <v>6638.8</v>
      </c>
      <c r="J123" s="18">
        <f t="shared" si="35"/>
        <v>975.483185840708</v>
      </c>
      <c r="K123" s="18">
        <f>VLOOKUP(D123,'[1]8月'!$B$1:$G$65536,6,FALSE)</f>
        <v>551.6</v>
      </c>
      <c r="L123" s="18">
        <f t="shared" si="36"/>
        <v>8055.31681415929</v>
      </c>
      <c r="M123" s="18">
        <f t="shared" si="37"/>
        <v>107.562</v>
      </c>
      <c r="N123" s="18">
        <f t="shared" si="38"/>
        <v>201.382920353982</v>
      </c>
      <c r="O123" s="18">
        <f t="shared" si="39"/>
        <v>120.829752212389</v>
      </c>
      <c r="P123" s="18">
        <f t="shared" si="40"/>
        <v>161.106336283186</v>
      </c>
      <c r="Q123" s="18"/>
      <c r="R123" s="26">
        <v>7464.44</v>
      </c>
      <c r="S123" s="15"/>
      <c r="T123" s="5">
        <v>7464.44</v>
      </c>
      <c r="U123" s="5">
        <v>7464.44</v>
      </c>
    </row>
    <row r="124" s="1" customFormat="1" ht="13.5" outlineLevel="2" spans="1:21">
      <c r="A124" s="15">
        <v>118</v>
      </c>
      <c r="B124" s="15" t="s">
        <v>290</v>
      </c>
      <c r="C124" s="16" t="s">
        <v>329</v>
      </c>
      <c r="D124" s="15" t="s">
        <v>330</v>
      </c>
      <c r="E124" s="15">
        <v>30</v>
      </c>
      <c r="F124" s="17">
        <v>3066</v>
      </c>
      <c r="G124" s="18">
        <v>1270.24</v>
      </c>
      <c r="H124" s="18">
        <v>768.95</v>
      </c>
      <c r="I124" s="18">
        <v>7462.55</v>
      </c>
      <c r="J124" s="18">
        <f t="shared" si="35"/>
        <v>1093.12053097345</v>
      </c>
      <c r="K124" s="18">
        <f>VLOOKUP(D124,'[1]8月'!$B$1:$G$65536,6,FALSE)</f>
        <v>613.2</v>
      </c>
      <c r="L124" s="18">
        <f t="shared" si="36"/>
        <v>9021.81946902655</v>
      </c>
      <c r="M124" s="18">
        <f t="shared" si="37"/>
        <v>119.574</v>
      </c>
      <c r="N124" s="18">
        <f t="shared" si="38"/>
        <v>225.545486725664</v>
      </c>
      <c r="O124" s="18">
        <f t="shared" si="39"/>
        <v>135.327292035398</v>
      </c>
      <c r="P124" s="18">
        <f t="shared" si="40"/>
        <v>180.436389380531</v>
      </c>
      <c r="Q124" s="18"/>
      <c r="R124" s="26">
        <v>8360.94</v>
      </c>
      <c r="S124" s="15"/>
      <c r="T124" s="5">
        <v>8360.94</v>
      </c>
      <c r="U124" s="5">
        <v>8360.94</v>
      </c>
    </row>
    <row r="125" s="1" customFormat="1" ht="13.5" outlineLevel="2" spans="1:21">
      <c r="A125" s="15">
        <v>119</v>
      </c>
      <c r="B125" s="15" t="s">
        <v>290</v>
      </c>
      <c r="C125" s="16" t="s">
        <v>331</v>
      </c>
      <c r="D125" s="15" t="s">
        <v>332</v>
      </c>
      <c r="E125" s="15">
        <v>30</v>
      </c>
      <c r="F125" s="17">
        <v>3062</v>
      </c>
      <c r="G125" s="18">
        <v>1268.59</v>
      </c>
      <c r="H125" s="18">
        <v>648.3</v>
      </c>
      <c r="I125" s="18">
        <v>6575.69</v>
      </c>
      <c r="J125" s="18">
        <f t="shared" si="35"/>
        <v>977.022477876106</v>
      </c>
      <c r="K125" s="18">
        <f>VLOOKUP(D125,'[1]8月'!$B$1:$G$65536,6,FALSE)</f>
        <v>612.4</v>
      </c>
      <c r="L125" s="18">
        <f t="shared" si="36"/>
        <v>8127.95752212389</v>
      </c>
      <c r="M125" s="18">
        <f t="shared" si="37"/>
        <v>119.418</v>
      </c>
      <c r="N125" s="18">
        <f t="shared" si="38"/>
        <v>203.198938053097</v>
      </c>
      <c r="O125" s="18">
        <f t="shared" si="39"/>
        <v>121.919362831858</v>
      </c>
      <c r="P125" s="18">
        <f t="shared" si="40"/>
        <v>162.559150442478</v>
      </c>
      <c r="Q125" s="18"/>
      <c r="R125" s="26">
        <v>7520.86</v>
      </c>
      <c r="S125" s="15"/>
      <c r="T125" s="5">
        <v>7520.86</v>
      </c>
      <c r="U125" s="5">
        <v>7520.86</v>
      </c>
    </row>
    <row r="126" s="2" customFormat="1" ht="13.5" outlineLevel="1" spans="1:19">
      <c r="A126" s="19"/>
      <c r="B126" s="19" t="s">
        <v>333</v>
      </c>
      <c r="C126" s="20"/>
      <c r="D126" s="19"/>
      <c r="E126" s="19"/>
      <c r="F126" s="21">
        <f t="shared" ref="F126:R126" si="41">SUBTOTAL(9,F104:F125)</f>
        <v>60501</v>
      </c>
      <c r="G126" s="21">
        <f t="shared" si="41"/>
        <v>25065.56</v>
      </c>
      <c r="H126" s="21">
        <f t="shared" si="41"/>
        <v>14035.86</v>
      </c>
      <c r="I126" s="21">
        <f t="shared" si="41"/>
        <v>142943.6</v>
      </c>
      <c r="J126" s="21">
        <f t="shared" si="41"/>
        <v>20943.2323893805</v>
      </c>
      <c r="K126" s="21">
        <f t="shared" si="41"/>
        <v>12100.2</v>
      </c>
      <c r="L126" s="21">
        <f t="shared" si="41"/>
        <v>173201.987610619</v>
      </c>
      <c r="M126" s="21">
        <f t="shared" si="41"/>
        <v>2359.539</v>
      </c>
      <c r="N126" s="21">
        <f t="shared" si="41"/>
        <v>4330.04969026549</v>
      </c>
      <c r="O126" s="21">
        <f t="shared" si="41"/>
        <v>2598.02981415929</v>
      </c>
      <c r="P126" s="21">
        <f t="shared" si="41"/>
        <v>3464.03975221239</v>
      </c>
      <c r="Q126" s="21">
        <f t="shared" si="41"/>
        <v>0</v>
      </c>
      <c r="R126" s="21">
        <f t="shared" si="41"/>
        <v>160450.34</v>
      </c>
      <c r="S126" s="19"/>
    </row>
    <row r="127" s="1" customFormat="1" ht="13.5" outlineLevel="2" spans="1:21">
      <c r="A127" s="15">
        <v>120</v>
      </c>
      <c r="B127" s="15" t="s">
        <v>334</v>
      </c>
      <c r="C127" s="16" t="s">
        <v>335</v>
      </c>
      <c r="D127" s="15" t="s">
        <v>336</v>
      </c>
      <c r="E127" s="15">
        <v>30</v>
      </c>
      <c r="F127" s="17">
        <v>3127</v>
      </c>
      <c r="G127" s="18">
        <v>1295.52</v>
      </c>
      <c r="H127" s="18">
        <v>708.13</v>
      </c>
      <c r="I127" s="18">
        <v>7294.83</v>
      </c>
      <c r="J127" s="18">
        <f t="shared" ref="J127:J136" si="42">(G127+H127+I127)/1.13*0.13</f>
        <v>1069.73663716814</v>
      </c>
      <c r="K127" s="18">
        <f>VLOOKUP(D127,'[1]8月'!$B$1:$G$65536,6,FALSE)</f>
        <v>625.4</v>
      </c>
      <c r="L127" s="18">
        <f t="shared" ref="L127:L136" si="43">(G127+H127+I127)-J127+(K127)</f>
        <v>8854.14336283186</v>
      </c>
      <c r="M127" s="18">
        <f t="shared" ref="M127:M136" si="44">(F127)*0.039</f>
        <v>121.953</v>
      </c>
      <c r="N127" s="18">
        <f t="shared" ref="N127:N136" si="45">L127*0.025</f>
        <v>221.353584070796</v>
      </c>
      <c r="O127" s="18">
        <f t="shared" ref="O127:O136" si="46">L127*0.015</f>
        <v>132.812150442478</v>
      </c>
      <c r="P127" s="18">
        <f t="shared" ref="P127:P136" si="47">L127*0.02</f>
        <v>177.082867256637</v>
      </c>
      <c r="Q127" s="18"/>
      <c r="R127" s="26">
        <v>8200.94</v>
      </c>
      <c r="S127" s="15"/>
      <c r="T127" s="5">
        <v>8200.94</v>
      </c>
      <c r="U127" s="5">
        <v>8200.94</v>
      </c>
    </row>
    <row r="128" s="1" customFormat="1" ht="13.5" outlineLevel="2" spans="1:21">
      <c r="A128" s="15">
        <v>121</v>
      </c>
      <c r="B128" s="15" t="s">
        <v>334</v>
      </c>
      <c r="C128" s="16" t="s">
        <v>337</v>
      </c>
      <c r="D128" s="15" t="s">
        <v>338</v>
      </c>
      <c r="E128" s="15">
        <v>30</v>
      </c>
      <c r="F128" s="17">
        <v>3159</v>
      </c>
      <c r="G128" s="18">
        <v>1308.77</v>
      </c>
      <c r="H128" s="18">
        <v>721.83</v>
      </c>
      <c r="I128" s="18">
        <v>7216.07</v>
      </c>
      <c r="J128" s="18">
        <f t="shared" si="42"/>
        <v>1063.77619469027</v>
      </c>
      <c r="K128" s="18">
        <f>VLOOKUP(D128,'[1]8月'!$B$1:$G$65536,6,FALSE)</f>
        <v>631.8</v>
      </c>
      <c r="L128" s="18">
        <f t="shared" si="43"/>
        <v>8814.69380530973</v>
      </c>
      <c r="M128" s="18">
        <f t="shared" si="44"/>
        <v>123.201</v>
      </c>
      <c r="N128" s="18">
        <f t="shared" si="45"/>
        <v>220.367345132743</v>
      </c>
      <c r="O128" s="18">
        <f t="shared" si="46"/>
        <v>132.220407079646</v>
      </c>
      <c r="P128" s="18">
        <f t="shared" si="47"/>
        <v>176.293876106195</v>
      </c>
      <c r="Q128" s="18"/>
      <c r="R128" s="26">
        <v>8162.61</v>
      </c>
      <c r="S128" s="15"/>
      <c r="T128" s="5">
        <v>8162.61</v>
      </c>
      <c r="U128" s="5">
        <v>8162.61</v>
      </c>
    </row>
    <row r="129" s="1" customFormat="1" ht="13.5" outlineLevel="2" spans="1:21">
      <c r="A129" s="15">
        <v>122</v>
      </c>
      <c r="B129" s="15" t="s">
        <v>334</v>
      </c>
      <c r="C129" s="16" t="s">
        <v>339</v>
      </c>
      <c r="D129" s="15" t="s">
        <v>340</v>
      </c>
      <c r="E129" s="15">
        <v>30</v>
      </c>
      <c r="F129" s="17">
        <v>3119</v>
      </c>
      <c r="G129" s="18">
        <v>1292.2</v>
      </c>
      <c r="H129" s="18">
        <v>680.72</v>
      </c>
      <c r="I129" s="18">
        <v>7205.14</v>
      </c>
      <c r="J129" s="18">
        <f t="shared" si="42"/>
        <v>1055.88300884956</v>
      </c>
      <c r="K129" s="18">
        <f>VLOOKUP(D129,'[1]8月'!$B$1:$G$65536,6,FALSE)</f>
        <v>623.8</v>
      </c>
      <c r="L129" s="18">
        <f t="shared" si="43"/>
        <v>8745.97699115044</v>
      </c>
      <c r="M129" s="18">
        <f t="shared" si="44"/>
        <v>121.641</v>
      </c>
      <c r="N129" s="18">
        <f t="shared" si="45"/>
        <v>218.649424778761</v>
      </c>
      <c r="O129" s="18">
        <f t="shared" si="46"/>
        <v>131.189654867257</v>
      </c>
      <c r="P129" s="18">
        <f t="shared" si="47"/>
        <v>174.919539823009</v>
      </c>
      <c r="Q129" s="18"/>
      <c r="R129" s="26">
        <v>8099.58</v>
      </c>
      <c r="S129" s="15"/>
      <c r="T129" s="5">
        <v>8099.58</v>
      </c>
      <c r="U129" s="5">
        <v>8099.58</v>
      </c>
    </row>
    <row r="130" s="1" customFormat="1" ht="13.5" outlineLevel="2" spans="1:21">
      <c r="A130" s="15">
        <v>123</v>
      </c>
      <c r="B130" s="15" t="s">
        <v>334</v>
      </c>
      <c r="C130" s="16" t="s">
        <v>341</v>
      </c>
      <c r="D130" s="15" t="s">
        <v>342</v>
      </c>
      <c r="E130" s="15">
        <v>30</v>
      </c>
      <c r="F130" s="17">
        <v>1034</v>
      </c>
      <c r="G130" s="18">
        <v>428.39</v>
      </c>
      <c r="H130" s="18">
        <v>616.89</v>
      </c>
      <c r="I130" s="18">
        <v>7169.4</v>
      </c>
      <c r="J130" s="18">
        <f t="shared" si="42"/>
        <v>945.051681415929</v>
      </c>
      <c r="K130" s="18">
        <f>VLOOKUP(D130,'[1]8月'!$B$1:$G$65536,6,FALSE)</f>
        <v>206.8</v>
      </c>
      <c r="L130" s="18">
        <f t="shared" si="43"/>
        <v>7476.42831858407</v>
      </c>
      <c r="M130" s="18">
        <f t="shared" si="44"/>
        <v>40.326</v>
      </c>
      <c r="N130" s="18">
        <f t="shared" si="45"/>
        <v>186.910707964602</v>
      </c>
      <c r="O130" s="18">
        <f t="shared" si="46"/>
        <v>112.146424778761</v>
      </c>
      <c r="P130" s="18">
        <f t="shared" si="47"/>
        <v>149.528566371681</v>
      </c>
      <c r="Q130" s="18"/>
      <c r="R130" s="26">
        <v>6987.52</v>
      </c>
      <c r="S130" s="15"/>
      <c r="T130" s="5">
        <v>6987.52</v>
      </c>
      <c r="U130" s="5">
        <v>6987.52</v>
      </c>
    </row>
    <row r="131" s="1" customFormat="1" ht="13.5" outlineLevel="2" spans="1:21">
      <c r="A131" s="15">
        <v>124</v>
      </c>
      <c r="B131" s="15" t="s">
        <v>334</v>
      </c>
      <c r="C131" s="16" t="s">
        <v>343</v>
      </c>
      <c r="D131" s="15" t="s">
        <v>344</v>
      </c>
      <c r="E131" s="15">
        <v>30</v>
      </c>
      <c r="F131" s="17">
        <v>3150</v>
      </c>
      <c r="G131" s="18">
        <v>1305.05</v>
      </c>
      <c r="H131" s="18">
        <v>703.11</v>
      </c>
      <c r="I131" s="18">
        <v>7490.48</v>
      </c>
      <c r="J131" s="18">
        <f t="shared" si="42"/>
        <v>1092.76389380531</v>
      </c>
      <c r="K131" s="18">
        <f>VLOOKUP(D131,'[1]8月'!$B$1:$G$65536,6,FALSE)</f>
        <v>105</v>
      </c>
      <c r="L131" s="18">
        <f t="shared" si="43"/>
        <v>8510.87610619469</v>
      </c>
      <c r="M131" s="18">
        <f t="shared" si="44"/>
        <v>122.85</v>
      </c>
      <c r="N131" s="18">
        <f t="shared" si="45"/>
        <v>212.771902654867</v>
      </c>
      <c r="O131" s="18">
        <f t="shared" si="46"/>
        <v>127.66314159292</v>
      </c>
      <c r="P131" s="18">
        <f t="shared" si="47"/>
        <v>170.217522123894</v>
      </c>
      <c r="Q131" s="18"/>
      <c r="R131" s="26">
        <v>7877.37</v>
      </c>
      <c r="S131" s="15"/>
      <c r="T131" s="5">
        <v>7877.37</v>
      </c>
      <c r="U131" s="5">
        <v>7877.37</v>
      </c>
    </row>
    <row r="132" s="1" customFormat="1" ht="13.5" outlineLevel="2" spans="1:21">
      <c r="A132" s="15">
        <v>125</v>
      </c>
      <c r="B132" s="15" t="s">
        <v>334</v>
      </c>
      <c r="C132" s="16" t="s">
        <v>345</v>
      </c>
      <c r="D132" s="15" t="s">
        <v>346</v>
      </c>
      <c r="E132" s="15">
        <v>30</v>
      </c>
      <c r="F132" s="17">
        <v>2655</v>
      </c>
      <c r="G132" s="18">
        <v>1099.97</v>
      </c>
      <c r="H132" s="18">
        <v>624.58</v>
      </c>
      <c r="I132" s="18">
        <v>6988.04</v>
      </c>
      <c r="J132" s="18">
        <f t="shared" si="42"/>
        <v>1002.33336283186</v>
      </c>
      <c r="K132" s="18"/>
      <c r="L132" s="18">
        <f t="shared" si="43"/>
        <v>7710.25663716814</v>
      </c>
      <c r="M132" s="18">
        <f t="shared" si="44"/>
        <v>103.545</v>
      </c>
      <c r="N132" s="18">
        <f t="shared" si="45"/>
        <v>192.756415929204</v>
      </c>
      <c r="O132" s="18">
        <f t="shared" si="46"/>
        <v>115.653849557522</v>
      </c>
      <c r="P132" s="18">
        <f t="shared" si="47"/>
        <v>154.205132743363</v>
      </c>
      <c r="Q132" s="18"/>
      <c r="R132" s="26">
        <v>7144.1</v>
      </c>
      <c r="S132" s="15"/>
      <c r="T132" s="5">
        <v>7144.1</v>
      </c>
      <c r="U132" s="5">
        <v>7144.1</v>
      </c>
    </row>
    <row r="133" s="1" customFormat="1" ht="13.5" outlineLevel="2" spans="1:21">
      <c r="A133" s="15">
        <v>126</v>
      </c>
      <c r="B133" s="15" t="s">
        <v>334</v>
      </c>
      <c r="C133" s="16" t="s">
        <v>347</v>
      </c>
      <c r="D133" s="15" t="s">
        <v>348</v>
      </c>
      <c r="E133" s="15">
        <v>30</v>
      </c>
      <c r="F133" s="17">
        <v>3092</v>
      </c>
      <c r="G133" s="18">
        <v>1281.02</v>
      </c>
      <c r="H133" s="18">
        <v>722.5</v>
      </c>
      <c r="I133" s="18">
        <v>7429.22</v>
      </c>
      <c r="J133" s="18">
        <f t="shared" si="42"/>
        <v>1085.18247787611</v>
      </c>
      <c r="K133" s="18"/>
      <c r="L133" s="18">
        <f t="shared" si="43"/>
        <v>8347.55752212389</v>
      </c>
      <c r="M133" s="18">
        <f t="shared" si="44"/>
        <v>120.588</v>
      </c>
      <c r="N133" s="18">
        <f t="shared" si="45"/>
        <v>208.688938053097</v>
      </c>
      <c r="O133" s="18">
        <f t="shared" si="46"/>
        <v>125.213362831858</v>
      </c>
      <c r="P133" s="18">
        <f t="shared" si="47"/>
        <v>166.951150442478</v>
      </c>
      <c r="Q133" s="18"/>
      <c r="R133" s="26">
        <v>7726.12</v>
      </c>
      <c r="S133" s="15"/>
      <c r="T133" s="5">
        <v>7726.12</v>
      </c>
      <c r="U133" s="5">
        <v>7726.12</v>
      </c>
    </row>
    <row r="134" s="1" customFormat="1" ht="13.5" outlineLevel="2" spans="1:21">
      <c r="A134" s="15">
        <v>127</v>
      </c>
      <c r="B134" s="15" t="s">
        <v>334</v>
      </c>
      <c r="C134" s="16" t="s">
        <v>349</v>
      </c>
      <c r="D134" s="15" t="s">
        <v>350</v>
      </c>
      <c r="E134" s="15">
        <v>30</v>
      </c>
      <c r="F134" s="17">
        <v>3043</v>
      </c>
      <c r="G134" s="18">
        <v>1260.71</v>
      </c>
      <c r="H134" s="18">
        <v>403.35</v>
      </c>
      <c r="I134" s="18">
        <v>6603.97</v>
      </c>
      <c r="J134" s="18">
        <f t="shared" si="42"/>
        <v>951.189292035398</v>
      </c>
      <c r="K134" s="18">
        <f>VLOOKUP(D134,'[1]8月'!$B$1:$G$65536,6,FALSE)</f>
        <v>101.43</v>
      </c>
      <c r="L134" s="18">
        <f t="shared" si="43"/>
        <v>7418.2707079646</v>
      </c>
      <c r="M134" s="18">
        <f t="shared" si="44"/>
        <v>118.677</v>
      </c>
      <c r="N134" s="18">
        <f t="shared" si="45"/>
        <v>185.456767699115</v>
      </c>
      <c r="O134" s="18">
        <f t="shared" si="46"/>
        <v>111.274060619469</v>
      </c>
      <c r="P134" s="18">
        <f t="shared" si="47"/>
        <v>148.365414159292</v>
      </c>
      <c r="Q134" s="18"/>
      <c r="R134" s="26">
        <v>6854.5</v>
      </c>
      <c r="S134" s="15"/>
      <c r="T134" s="5">
        <v>6854.5</v>
      </c>
      <c r="U134" s="5">
        <v>6854.5</v>
      </c>
    </row>
    <row r="135" s="1" customFormat="1" ht="13.5" outlineLevel="2" spans="1:21">
      <c r="A135" s="15">
        <v>128</v>
      </c>
      <c r="B135" s="15" t="s">
        <v>334</v>
      </c>
      <c r="C135" s="16" t="s">
        <v>351</v>
      </c>
      <c r="D135" s="15" t="s">
        <v>352</v>
      </c>
      <c r="E135" s="15">
        <v>30</v>
      </c>
      <c r="F135" s="17">
        <v>2417</v>
      </c>
      <c r="G135" s="18">
        <v>1001.36</v>
      </c>
      <c r="H135" s="18">
        <v>724.16</v>
      </c>
      <c r="I135" s="18">
        <v>7196.2</v>
      </c>
      <c r="J135" s="18">
        <f t="shared" si="42"/>
        <v>1026.39256637168</v>
      </c>
      <c r="K135" s="18">
        <f>VLOOKUP(D135,'[1]8月'!$B$1:$G$65536,6,FALSE)</f>
        <v>483.4</v>
      </c>
      <c r="L135" s="18">
        <f t="shared" si="43"/>
        <v>8378.72743362832</v>
      </c>
      <c r="M135" s="18">
        <f t="shared" si="44"/>
        <v>94.263</v>
      </c>
      <c r="N135" s="18">
        <f t="shared" si="45"/>
        <v>209.468185840708</v>
      </c>
      <c r="O135" s="18">
        <f t="shared" si="46"/>
        <v>125.680911504425</v>
      </c>
      <c r="P135" s="18">
        <f t="shared" si="47"/>
        <v>167.574548672566</v>
      </c>
      <c r="Q135" s="18"/>
      <c r="R135" s="26">
        <v>7781.74</v>
      </c>
      <c r="S135" s="15"/>
      <c r="T135" s="5">
        <v>7781.74</v>
      </c>
      <c r="U135" s="5">
        <v>7781.74</v>
      </c>
    </row>
    <row r="136" s="1" customFormat="1" ht="13.5" outlineLevel="2" spans="1:21">
      <c r="A136" s="15">
        <v>129</v>
      </c>
      <c r="B136" s="15" t="s">
        <v>334</v>
      </c>
      <c r="C136" s="16" t="s">
        <v>353</v>
      </c>
      <c r="D136" s="15" t="s">
        <v>354</v>
      </c>
      <c r="E136" s="15">
        <v>30</v>
      </c>
      <c r="F136" s="17">
        <v>3003</v>
      </c>
      <c r="G136" s="18">
        <v>1244.14</v>
      </c>
      <c r="H136" s="18">
        <v>696.09</v>
      </c>
      <c r="I136" s="18">
        <v>7471.49</v>
      </c>
      <c r="J136" s="18">
        <f t="shared" si="42"/>
        <v>1082.76424778761</v>
      </c>
      <c r="K136" s="18">
        <f>VLOOKUP(D136,'[1]8月'!$B$1:$G$65536,6,FALSE)</f>
        <v>600.6</v>
      </c>
      <c r="L136" s="18">
        <f t="shared" si="43"/>
        <v>8929.55575221239</v>
      </c>
      <c r="M136" s="18">
        <f t="shared" si="44"/>
        <v>117.117</v>
      </c>
      <c r="N136" s="18">
        <f t="shared" si="45"/>
        <v>223.23889380531</v>
      </c>
      <c r="O136" s="18">
        <f t="shared" si="46"/>
        <v>133.943336283186</v>
      </c>
      <c r="P136" s="18">
        <f t="shared" si="47"/>
        <v>178.591115044248</v>
      </c>
      <c r="Q136" s="18"/>
      <c r="R136" s="26">
        <v>8276.67</v>
      </c>
      <c r="S136" s="15"/>
      <c r="T136" s="5">
        <v>8276.67</v>
      </c>
      <c r="U136" s="5">
        <v>8276.67</v>
      </c>
    </row>
    <row r="137" s="2" customFormat="1" ht="13.5" outlineLevel="1" spans="1:19">
      <c r="A137" s="19"/>
      <c r="B137" s="19" t="s">
        <v>355</v>
      </c>
      <c r="C137" s="20"/>
      <c r="D137" s="19"/>
      <c r="E137" s="19"/>
      <c r="F137" s="21">
        <f t="shared" ref="F137:R137" si="48">SUBTOTAL(9,F127:F136)</f>
        <v>27799</v>
      </c>
      <c r="G137" s="21">
        <f t="shared" si="48"/>
        <v>11517.13</v>
      </c>
      <c r="H137" s="21">
        <f t="shared" si="48"/>
        <v>6601.36</v>
      </c>
      <c r="I137" s="21">
        <f t="shared" si="48"/>
        <v>72064.84</v>
      </c>
      <c r="J137" s="21">
        <f t="shared" si="48"/>
        <v>10375.0733628319</v>
      </c>
      <c r="K137" s="21">
        <f t="shared" si="48"/>
        <v>3378.23</v>
      </c>
      <c r="L137" s="21">
        <f t="shared" si="48"/>
        <v>83186.4866371681</v>
      </c>
      <c r="M137" s="21">
        <f t="shared" si="48"/>
        <v>1084.161</v>
      </c>
      <c r="N137" s="21">
        <f t="shared" si="48"/>
        <v>2079.6621659292</v>
      </c>
      <c r="O137" s="21">
        <f t="shared" si="48"/>
        <v>1247.79729955752</v>
      </c>
      <c r="P137" s="21">
        <f t="shared" si="48"/>
        <v>1663.72973274336</v>
      </c>
      <c r="Q137" s="21">
        <f t="shared" si="48"/>
        <v>0</v>
      </c>
      <c r="R137" s="21">
        <f t="shared" si="48"/>
        <v>77111.15</v>
      </c>
      <c r="S137" s="19"/>
    </row>
    <row r="138" s="1" customFormat="1" ht="13.5" outlineLevel="2" spans="1:21">
      <c r="A138" s="15">
        <v>130</v>
      </c>
      <c r="B138" s="15" t="s">
        <v>356</v>
      </c>
      <c r="C138" s="16" t="s">
        <v>357</v>
      </c>
      <c r="D138" s="15" t="s">
        <v>358</v>
      </c>
      <c r="E138" s="15">
        <v>30</v>
      </c>
      <c r="F138" s="17">
        <v>3217</v>
      </c>
      <c r="G138" s="18">
        <v>1332.8</v>
      </c>
      <c r="H138" s="18">
        <v>708.45</v>
      </c>
      <c r="I138" s="18">
        <v>7443.85</v>
      </c>
      <c r="J138" s="18">
        <f t="shared" ref="J138:J160" si="49">(G138+H138+I138)/1.13*0.13</f>
        <v>1091.20619469027</v>
      </c>
      <c r="K138" s="18">
        <f>VLOOKUP(D138,'[1]8月'!$B$1:$G$65536,6,FALSE)</f>
        <v>643.4</v>
      </c>
      <c r="L138" s="18">
        <f t="shared" ref="L138:L160" si="50">(G138+H138+I138)-J138+(K138)</f>
        <v>9037.29380530974</v>
      </c>
      <c r="M138" s="18">
        <f t="shared" ref="M138:M160" si="51">(F138)*0.039</f>
        <v>125.463</v>
      </c>
      <c r="N138" s="18">
        <f t="shared" ref="N138:N160" si="52">L138*0.025</f>
        <v>225.932345132743</v>
      </c>
      <c r="O138" s="18">
        <f t="shared" ref="O138:O160" si="53">L138*0.015</f>
        <v>135.559407079646</v>
      </c>
      <c r="P138" s="18">
        <f t="shared" ref="P138:P160" si="54">L138*0.02</f>
        <v>180.745876106195</v>
      </c>
      <c r="Q138" s="18"/>
      <c r="R138" s="26">
        <v>8369.59</v>
      </c>
      <c r="S138" s="15"/>
      <c r="T138" s="5">
        <v>8369.59</v>
      </c>
      <c r="U138" s="5">
        <v>8369.59</v>
      </c>
    </row>
    <row r="139" s="1" customFormat="1" ht="13.5" outlineLevel="2" spans="1:21">
      <c r="A139" s="15">
        <v>131</v>
      </c>
      <c r="B139" s="15" t="s">
        <v>356</v>
      </c>
      <c r="C139" s="16" t="s">
        <v>359</v>
      </c>
      <c r="D139" s="15" t="s">
        <v>360</v>
      </c>
      <c r="E139" s="15">
        <v>15</v>
      </c>
      <c r="F139" s="17">
        <v>1400</v>
      </c>
      <c r="G139" s="18">
        <v>580.02</v>
      </c>
      <c r="H139" s="18">
        <v>378.29</v>
      </c>
      <c r="I139" s="18">
        <v>3274.43</v>
      </c>
      <c r="J139" s="18">
        <f t="shared" si="49"/>
        <v>486.952389380531</v>
      </c>
      <c r="K139" s="18">
        <f>VLOOKUP(D139,'[1]8月'!$B$1:$G$65536,6,FALSE)</f>
        <v>280</v>
      </c>
      <c r="L139" s="18">
        <f t="shared" si="50"/>
        <v>4025.78761061947</v>
      </c>
      <c r="M139" s="18">
        <f t="shared" si="51"/>
        <v>54.6</v>
      </c>
      <c r="N139" s="18">
        <f t="shared" si="52"/>
        <v>100.644690265487</v>
      </c>
      <c r="O139" s="18">
        <f t="shared" si="53"/>
        <v>60.386814159292</v>
      </c>
      <c r="P139" s="18">
        <f t="shared" si="54"/>
        <v>80.5157522123894</v>
      </c>
      <c r="Q139" s="18"/>
      <c r="R139" s="26">
        <v>3729.64</v>
      </c>
      <c r="S139" s="15"/>
      <c r="T139" s="5">
        <v>3729.64</v>
      </c>
      <c r="U139" s="5">
        <f>T139+T140</f>
        <v>8244.33</v>
      </c>
    </row>
    <row r="140" s="1" customFormat="1" ht="13.5" outlineLevel="2" spans="1:21">
      <c r="A140" s="15">
        <v>132</v>
      </c>
      <c r="B140" s="15" t="s">
        <v>356</v>
      </c>
      <c r="C140" s="16" t="s">
        <v>359</v>
      </c>
      <c r="D140" s="15" t="s">
        <v>361</v>
      </c>
      <c r="E140" s="15">
        <v>15</v>
      </c>
      <c r="F140" s="17">
        <v>1854</v>
      </c>
      <c r="G140" s="18">
        <v>768.11</v>
      </c>
      <c r="H140" s="18">
        <v>507.62</v>
      </c>
      <c r="I140" s="18">
        <v>3819.42</v>
      </c>
      <c r="J140" s="18">
        <f t="shared" si="49"/>
        <v>586.167699115044</v>
      </c>
      <c r="K140" s="18">
        <f>VLOOKUP(D140,'[1]8月'!$B$1:$G$65536,6,FALSE)</f>
        <v>370.8</v>
      </c>
      <c r="L140" s="18">
        <f t="shared" si="50"/>
        <v>4879.78230088496</v>
      </c>
      <c r="M140" s="18">
        <f t="shared" si="51"/>
        <v>72.306</v>
      </c>
      <c r="N140" s="18">
        <f t="shared" si="52"/>
        <v>121.994557522124</v>
      </c>
      <c r="O140" s="18">
        <f t="shared" si="53"/>
        <v>73.1967345132743</v>
      </c>
      <c r="P140" s="18">
        <f t="shared" si="54"/>
        <v>97.5956460176991</v>
      </c>
      <c r="Q140" s="18"/>
      <c r="R140" s="26">
        <v>4514.69</v>
      </c>
      <c r="S140" s="15"/>
      <c r="T140" s="5">
        <v>4514.69</v>
      </c>
      <c r="U140" s="5"/>
    </row>
    <row r="141" s="1" customFormat="1" ht="13.5" outlineLevel="2" spans="1:21">
      <c r="A141" s="15">
        <v>133</v>
      </c>
      <c r="B141" s="15" t="s">
        <v>356</v>
      </c>
      <c r="C141" s="16" t="s">
        <v>362</v>
      </c>
      <c r="D141" s="15" t="s">
        <v>363</v>
      </c>
      <c r="E141" s="15">
        <v>15</v>
      </c>
      <c r="F141" s="17">
        <v>1491</v>
      </c>
      <c r="G141" s="18">
        <v>617.72</v>
      </c>
      <c r="H141" s="18">
        <v>317.13</v>
      </c>
      <c r="I141" s="18">
        <v>3410.83</v>
      </c>
      <c r="J141" s="18">
        <f t="shared" si="49"/>
        <v>499.945486725664</v>
      </c>
      <c r="K141" s="18">
        <f>VLOOKUP(D141,'[1]8月'!$B$1:$G$65536,6,FALSE)</f>
        <v>298.2</v>
      </c>
      <c r="L141" s="18">
        <f t="shared" si="50"/>
        <v>4143.93451327434</v>
      </c>
      <c r="M141" s="18">
        <f t="shared" si="51"/>
        <v>58.149</v>
      </c>
      <c r="N141" s="18">
        <f t="shared" si="52"/>
        <v>103.598362831858</v>
      </c>
      <c r="O141" s="18">
        <f t="shared" si="53"/>
        <v>62.159017699115</v>
      </c>
      <c r="P141" s="18">
        <f t="shared" si="54"/>
        <v>82.8786902654867</v>
      </c>
      <c r="Q141" s="18"/>
      <c r="R141" s="26">
        <v>3837.15</v>
      </c>
      <c r="S141" s="15"/>
      <c r="T141" s="5">
        <v>3837.15</v>
      </c>
      <c r="U141" s="5">
        <f>T141+T142</f>
        <v>7836.07</v>
      </c>
    </row>
    <row r="142" s="1" customFormat="1" ht="13.5" outlineLevel="2" spans="1:21">
      <c r="A142" s="15">
        <v>134</v>
      </c>
      <c r="B142" s="15" t="s">
        <v>356</v>
      </c>
      <c r="C142" s="16" t="s">
        <v>362</v>
      </c>
      <c r="D142" s="15" t="s">
        <v>364</v>
      </c>
      <c r="E142" s="15">
        <v>15</v>
      </c>
      <c r="F142" s="17">
        <v>1567</v>
      </c>
      <c r="G142" s="18">
        <v>649.21</v>
      </c>
      <c r="H142" s="18">
        <v>347.55</v>
      </c>
      <c r="I142" s="18">
        <v>3529.77</v>
      </c>
      <c r="J142" s="18">
        <f t="shared" si="49"/>
        <v>520.751238938053</v>
      </c>
      <c r="K142" s="18">
        <f>VLOOKUP(D142,'[1]8月'!$B$1:$G$65536,6,FALSE)</f>
        <v>313.4</v>
      </c>
      <c r="L142" s="18">
        <f t="shared" si="50"/>
        <v>4319.17876106195</v>
      </c>
      <c r="M142" s="18">
        <f t="shared" si="51"/>
        <v>61.113</v>
      </c>
      <c r="N142" s="18">
        <f t="shared" si="52"/>
        <v>107.979469026549</v>
      </c>
      <c r="O142" s="18">
        <f t="shared" si="53"/>
        <v>64.7876814159292</v>
      </c>
      <c r="P142" s="18">
        <f t="shared" si="54"/>
        <v>86.3835752212389</v>
      </c>
      <c r="Q142" s="18"/>
      <c r="R142" s="26">
        <v>3998.92</v>
      </c>
      <c r="S142" s="15"/>
      <c r="T142" s="5">
        <v>3998.92</v>
      </c>
      <c r="U142" s="5"/>
    </row>
    <row r="143" s="1" customFormat="1" ht="13.5" outlineLevel="2" spans="1:21">
      <c r="A143" s="15">
        <v>135</v>
      </c>
      <c r="B143" s="15" t="s">
        <v>356</v>
      </c>
      <c r="C143" s="16" t="s">
        <v>365</v>
      </c>
      <c r="D143" s="15" t="s">
        <v>366</v>
      </c>
      <c r="E143" s="15">
        <v>30</v>
      </c>
      <c r="F143" s="17">
        <v>2637</v>
      </c>
      <c r="G143" s="18">
        <v>1092.51</v>
      </c>
      <c r="H143" s="18">
        <v>644.97</v>
      </c>
      <c r="I143" s="18">
        <v>7015.73</v>
      </c>
      <c r="J143" s="18">
        <f t="shared" si="49"/>
        <v>1007.00646017699</v>
      </c>
      <c r="K143" s="18">
        <f>VLOOKUP(D143,'[1]8月'!$B$1:$G$65536,6,FALSE)</f>
        <v>527.4</v>
      </c>
      <c r="L143" s="18">
        <f t="shared" si="50"/>
        <v>8273.60353982301</v>
      </c>
      <c r="M143" s="18">
        <f t="shared" si="51"/>
        <v>102.843</v>
      </c>
      <c r="N143" s="18">
        <f t="shared" si="52"/>
        <v>206.840088495575</v>
      </c>
      <c r="O143" s="18">
        <f t="shared" si="53"/>
        <v>124.104053097345</v>
      </c>
      <c r="P143" s="18">
        <f t="shared" si="54"/>
        <v>165.47207079646</v>
      </c>
      <c r="Q143" s="18"/>
      <c r="R143" s="26">
        <v>7674.34</v>
      </c>
      <c r="S143" s="15"/>
      <c r="T143" s="5">
        <v>7674.34</v>
      </c>
      <c r="U143" s="5">
        <v>7674.34</v>
      </c>
    </row>
    <row r="144" s="1" customFormat="1" ht="13.5" outlineLevel="2" spans="1:21">
      <c r="A144" s="15">
        <v>136</v>
      </c>
      <c r="B144" s="15" t="s">
        <v>356</v>
      </c>
      <c r="C144" s="16" t="s">
        <v>367</v>
      </c>
      <c r="D144" s="15" t="s">
        <v>368</v>
      </c>
      <c r="E144" s="15">
        <v>30</v>
      </c>
      <c r="F144" s="17">
        <v>3334</v>
      </c>
      <c r="G144" s="18">
        <v>1381.28</v>
      </c>
      <c r="H144" s="18">
        <v>751.91</v>
      </c>
      <c r="I144" s="18">
        <v>7573.5</v>
      </c>
      <c r="J144" s="18">
        <f t="shared" si="49"/>
        <v>1116.69884955752</v>
      </c>
      <c r="K144" s="18">
        <f>VLOOKUP(D144,'[1]8月'!$B$1:$G$65536,6,FALSE)</f>
        <v>666.8</v>
      </c>
      <c r="L144" s="18">
        <f t="shared" si="50"/>
        <v>9256.79115044248</v>
      </c>
      <c r="M144" s="18">
        <f t="shared" si="51"/>
        <v>130.026</v>
      </c>
      <c r="N144" s="18">
        <f t="shared" si="52"/>
        <v>231.419778761062</v>
      </c>
      <c r="O144" s="18">
        <f t="shared" si="53"/>
        <v>138.851867256637</v>
      </c>
      <c r="P144" s="18">
        <f t="shared" si="54"/>
        <v>185.13582300885</v>
      </c>
      <c r="Q144" s="18"/>
      <c r="R144" s="26">
        <v>8571.36</v>
      </c>
      <c r="S144" s="15"/>
      <c r="T144" s="5">
        <v>8571.36</v>
      </c>
      <c r="U144" s="5">
        <v>8571.36</v>
      </c>
    </row>
    <row r="145" s="1" customFormat="1" ht="13.5" outlineLevel="2" spans="1:21">
      <c r="A145" s="15">
        <v>137</v>
      </c>
      <c r="B145" s="15" t="s">
        <v>356</v>
      </c>
      <c r="C145" s="16" t="s">
        <v>369</v>
      </c>
      <c r="D145" s="15" t="s">
        <v>370</v>
      </c>
      <c r="E145" s="15">
        <v>30</v>
      </c>
      <c r="F145" s="17">
        <v>2857</v>
      </c>
      <c r="G145" s="18">
        <v>1183.66</v>
      </c>
      <c r="H145" s="18">
        <v>674.37</v>
      </c>
      <c r="I145" s="18">
        <v>6947.86</v>
      </c>
      <c r="J145" s="18">
        <f t="shared" si="49"/>
        <v>1013.06699115044</v>
      </c>
      <c r="K145" s="18"/>
      <c r="L145" s="18">
        <f t="shared" si="50"/>
        <v>7792.82300884956</v>
      </c>
      <c r="M145" s="18">
        <f t="shared" si="51"/>
        <v>111.423</v>
      </c>
      <c r="N145" s="18">
        <f t="shared" si="52"/>
        <v>194.820575221239</v>
      </c>
      <c r="O145" s="18">
        <f t="shared" si="53"/>
        <v>116.892345132743</v>
      </c>
      <c r="P145" s="18">
        <f t="shared" si="54"/>
        <v>155.856460176991</v>
      </c>
      <c r="Q145" s="18"/>
      <c r="R145" s="26">
        <v>7213.83</v>
      </c>
      <c r="S145" s="15"/>
      <c r="T145" s="5">
        <v>7213.83</v>
      </c>
      <c r="U145" s="5">
        <v>7213.83</v>
      </c>
    </row>
    <row r="146" s="1" customFormat="1" ht="13.5" outlineLevel="2" spans="1:21">
      <c r="A146" s="15">
        <v>138</v>
      </c>
      <c r="B146" s="15" t="s">
        <v>356</v>
      </c>
      <c r="C146" s="16" t="s">
        <v>371</v>
      </c>
      <c r="D146" s="15" t="s">
        <v>372</v>
      </c>
      <c r="E146" s="15">
        <v>30</v>
      </c>
      <c r="F146" s="17">
        <v>3230</v>
      </c>
      <c r="G146" s="18">
        <v>1338.19</v>
      </c>
      <c r="H146" s="18">
        <v>738.21</v>
      </c>
      <c r="I146" s="18">
        <v>7544.77</v>
      </c>
      <c r="J146" s="18">
        <f t="shared" si="49"/>
        <v>1106.86026548673</v>
      </c>
      <c r="K146" s="18">
        <f>VLOOKUP(D146,'[1]8月'!$B$1:$G$65536,6,FALSE)</f>
        <v>646</v>
      </c>
      <c r="L146" s="18">
        <f t="shared" si="50"/>
        <v>9160.30973451327</v>
      </c>
      <c r="M146" s="18">
        <f t="shared" si="51"/>
        <v>125.97</v>
      </c>
      <c r="N146" s="18">
        <f t="shared" si="52"/>
        <v>229.007743362832</v>
      </c>
      <c r="O146" s="18">
        <f t="shared" si="53"/>
        <v>137.404646017699</v>
      </c>
      <c r="P146" s="18">
        <f t="shared" si="54"/>
        <v>183.206194690265</v>
      </c>
      <c r="Q146" s="18"/>
      <c r="R146" s="26">
        <v>8484.72</v>
      </c>
      <c r="S146" s="15"/>
      <c r="T146" s="5">
        <v>8484.72</v>
      </c>
      <c r="U146" s="5">
        <v>8484.72</v>
      </c>
    </row>
    <row r="147" s="1" customFormat="1" ht="13.5" outlineLevel="2" spans="1:21">
      <c r="A147" s="15">
        <v>139</v>
      </c>
      <c r="B147" s="15" t="s">
        <v>356</v>
      </c>
      <c r="C147" s="16" t="s">
        <v>373</v>
      </c>
      <c r="D147" s="15" t="s">
        <v>374</v>
      </c>
      <c r="E147" s="15">
        <v>30</v>
      </c>
      <c r="F147" s="17">
        <v>3161</v>
      </c>
      <c r="G147" s="18">
        <v>1309.6</v>
      </c>
      <c r="H147" s="18">
        <v>725.84</v>
      </c>
      <c r="I147" s="18">
        <v>7571.28</v>
      </c>
      <c r="J147" s="18">
        <f t="shared" si="49"/>
        <v>1105.19787610619</v>
      </c>
      <c r="K147" s="18">
        <f>VLOOKUP(D147,'[1]8月'!$B$1:$G$65536,6,FALSE)</f>
        <v>632.2</v>
      </c>
      <c r="L147" s="18">
        <f t="shared" si="50"/>
        <v>9133.72212389381</v>
      </c>
      <c r="M147" s="18">
        <f t="shared" si="51"/>
        <v>123.279</v>
      </c>
      <c r="N147" s="18">
        <f t="shared" si="52"/>
        <v>228.343053097345</v>
      </c>
      <c r="O147" s="18">
        <f t="shared" si="53"/>
        <v>137.005831858407</v>
      </c>
      <c r="P147" s="18">
        <f t="shared" si="54"/>
        <v>182.674442477876</v>
      </c>
      <c r="Q147" s="18"/>
      <c r="R147" s="26">
        <v>8462.42</v>
      </c>
      <c r="S147" s="15"/>
      <c r="T147" s="5">
        <v>8462.42</v>
      </c>
      <c r="U147" s="5">
        <v>8462.42</v>
      </c>
    </row>
    <row r="148" s="1" customFormat="1" ht="13.5" outlineLevel="2" spans="1:21">
      <c r="A148" s="15">
        <v>140</v>
      </c>
      <c r="B148" s="15" t="s">
        <v>356</v>
      </c>
      <c r="C148" s="16" t="s">
        <v>375</v>
      </c>
      <c r="D148" s="15" t="s">
        <v>376</v>
      </c>
      <c r="E148" s="15">
        <v>30</v>
      </c>
      <c r="F148" s="17">
        <v>3255</v>
      </c>
      <c r="G148" s="18">
        <v>1348.55</v>
      </c>
      <c r="H148" s="18">
        <v>736.87</v>
      </c>
      <c r="I148" s="18">
        <v>7572.13</v>
      </c>
      <c r="J148" s="18">
        <f t="shared" si="49"/>
        <v>1111.04557522124</v>
      </c>
      <c r="K148" s="18">
        <f>VLOOKUP(D148,'[1]8月'!$B$1:$G$65536,6,FALSE)</f>
        <v>651</v>
      </c>
      <c r="L148" s="18">
        <f t="shared" si="50"/>
        <v>9197.50442477876</v>
      </c>
      <c r="M148" s="18">
        <f t="shared" si="51"/>
        <v>126.945</v>
      </c>
      <c r="N148" s="18">
        <f t="shared" si="52"/>
        <v>229.937610619469</v>
      </c>
      <c r="O148" s="18">
        <f t="shared" si="53"/>
        <v>137.962566371681</v>
      </c>
      <c r="P148" s="18">
        <f t="shared" si="54"/>
        <v>183.950088495575</v>
      </c>
      <c r="Q148" s="18"/>
      <c r="R148" s="26">
        <v>8518.71</v>
      </c>
      <c r="S148" s="15"/>
      <c r="T148" s="5">
        <v>8518.71</v>
      </c>
      <c r="U148" s="5">
        <v>8518.71</v>
      </c>
    </row>
    <row r="149" s="1" customFormat="1" ht="13.5" outlineLevel="2" spans="1:21">
      <c r="A149" s="15">
        <v>141</v>
      </c>
      <c r="B149" s="15" t="s">
        <v>356</v>
      </c>
      <c r="C149" s="16" t="s">
        <v>377</v>
      </c>
      <c r="D149" s="15" t="s">
        <v>378</v>
      </c>
      <c r="E149" s="15">
        <v>30</v>
      </c>
      <c r="F149" s="17">
        <v>3409</v>
      </c>
      <c r="G149" s="18">
        <v>1412.35</v>
      </c>
      <c r="H149" s="18">
        <v>714.48</v>
      </c>
      <c r="I149" s="18">
        <v>7648.28</v>
      </c>
      <c r="J149" s="18">
        <f t="shared" si="49"/>
        <v>1124.57017699115</v>
      </c>
      <c r="K149" s="18"/>
      <c r="L149" s="18">
        <f t="shared" si="50"/>
        <v>8650.53982300885</v>
      </c>
      <c r="M149" s="18">
        <f t="shared" si="51"/>
        <v>132.951</v>
      </c>
      <c r="N149" s="18">
        <f t="shared" si="52"/>
        <v>216.263495575221</v>
      </c>
      <c r="O149" s="18">
        <f t="shared" si="53"/>
        <v>129.758097345133</v>
      </c>
      <c r="P149" s="18">
        <f t="shared" si="54"/>
        <v>173.010796460177</v>
      </c>
      <c r="Q149" s="18"/>
      <c r="R149" s="26">
        <v>7998.56</v>
      </c>
      <c r="S149" s="15"/>
      <c r="T149" s="5">
        <v>7998.56</v>
      </c>
      <c r="U149" s="5">
        <v>7998.56</v>
      </c>
    </row>
    <row r="150" s="1" customFormat="1" ht="13.5" outlineLevel="2" spans="1:21">
      <c r="A150" s="15">
        <v>142</v>
      </c>
      <c r="B150" s="15" t="s">
        <v>356</v>
      </c>
      <c r="C150" s="16" t="s">
        <v>379</v>
      </c>
      <c r="D150" s="15" t="s">
        <v>380</v>
      </c>
      <c r="E150" s="15">
        <v>30</v>
      </c>
      <c r="F150" s="17">
        <v>3399</v>
      </c>
      <c r="G150" s="18">
        <v>1408.21</v>
      </c>
      <c r="H150" s="18">
        <v>544.05</v>
      </c>
      <c r="I150" s="18">
        <v>7294.29</v>
      </c>
      <c r="J150" s="18">
        <f t="shared" si="49"/>
        <v>1063.76238938053</v>
      </c>
      <c r="K150" s="18">
        <f>VLOOKUP(D150,'[1]8月'!$B$1:$G$65536,6,FALSE)</f>
        <v>679.8</v>
      </c>
      <c r="L150" s="18">
        <f t="shared" si="50"/>
        <v>8862.58761061947</v>
      </c>
      <c r="M150" s="18">
        <f t="shared" si="51"/>
        <v>132.561</v>
      </c>
      <c r="N150" s="18">
        <f t="shared" si="52"/>
        <v>221.564690265487</v>
      </c>
      <c r="O150" s="18">
        <f t="shared" si="53"/>
        <v>132.938814159292</v>
      </c>
      <c r="P150" s="18">
        <f t="shared" si="54"/>
        <v>177.251752212389</v>
      </c>
      <c r="Q150" s="18"/>
      <c r="R150" s="26">
        <v>8198.27</v>
      </c>
      <c r="S150" s="15"/>
      <c r="T150" s="5">
        <v>8198.27</v>
      </c>
      <c r="U150" s="5">
        <v>8198.27</v>
      </c>
    </row>
    <row r="151" s="1" customFormat="1" ht="13.5" outlineLevel="2" spans="1:21">
      <c r="A151" s="15">
        <v>143</v>
      </c>
      <c r="B151" s="15" t="s">
        <v>356</v>
      </c>
      <c r="C151" s="16" t="s">
        <v>381</v>
      </c>
      <c r="D151" s="15" t="s">
        <v>382</v>
      </c>
      <c r="E151" s="15">
        <v>30</v>
      </c>
      <c r="F151" s="17">
        <v>3316</v>
      </c>
      <c r="G151" s="18">
        <v>1373.82</v>
      </c>
      <c r="H151" s="18">
        <v>708.13</v>
      </c>
      <c r="I151" s="18">
        <v>7280.69</v>
      </c>
      <c r="J151" s="18">
        <f t="shared" si="49"/>
        <v>1077.11787610619</v>
      </c>
      <c r="K151" s="18">
        <f>VLOOKUP(D151,'[1]8月'!$B$1:$G$65536,6,FALSE)</f>
        <v>663.2</v>
      </c>
      <c r="L151" s="18">
        <f t="shared" si="50"/>
        <v>8948.72212389381</v>
      </c>
      <c r="M151" s="18">
        <f t="shared" si="51"/>
        <v>129.324</v>
      </c>
      <c r="N151" s="18">
        <f t="shared" si="52"/>
        <v>223.718053097345</v>
      </c>
      <c r="O151" s="18">
        <f t="shared" si="53"/>
        <v>134.230831858407</v>
      </c>
      <c r="P151" s="18">
        <f t="shared" si="54"/>
        <v>178.974442477876</v>
      </c>
      <c r="Q151" s="18"/>
      <c r="R151" s="26">
        <v>8282.47</v>
      </c>
      <c r="S151" s="15"/>
      <c r="T151" s="5">
        <v>8282.47</v>
      </c>
      <c r="U151" s="5">
        <v>8282.47</v>
      </c>
    </row>
    <row r="152" s="1" customFormat="1" ht="13.5" outlineLevel="2" spans="1:21">
      <c r="A152" s="15">
        <v>144</v>
      </c>
      <c r="B152" s="15" t="s">
        <v>356</v>
      </c>
      <c r="C152" s="16" t="s">
        <v>383</v>
      </c>
      <c r="D152" s="15" t="s">
        <v>384</v>
      </c>
      <c r="E152" s="15">
        <v>30</v>
      </c>
      <c r="F152" s="17">
        <v>3341</v>
      </c>
      <c r="G152" s="18">
        <v>1384.18</v>
      </c>
      <c r="H152" s="18">
        <v>729.84</v>
      </c>
      <c r="I152" s="18">
        <v>7601.8</v>
      </c>
      <c r="J152" s="18">
        <f t="shared" si="49"/>
        <v>1117.74920353982</v>
      </c>
      <c r="K152" s="18">
        <f>VLOOKUP(D152,'[1]8月'!$B$1:$G$65536,6,FALSE)</f>
        <v>668.2</v>
      </c>
      <c r="L152" s="18">
        <f t="shared" si="50"/>
        <v>9266.27079646018</v>
      </c>
      <c r="M152" s="18">
        <f t="shared" si="51"/>
        <v>130.299</v>
      </c>
      <c r="N152" s="18">
        <f t="shared" si="52"/>
        <v>231.656769911504</v>
      </c>
      <c r="O152" s="18">
        <f t="shared" si="53"/>
        <v>138.994061946903</v>
      </c>
      <c r="P152" s="18">
        <f t="shared" si="54"/>
        <v>185.325415929204</v>
      </c>
      <c r="Q152" s="18"/>
      <c r="R152" s="26">
        <v>8580</v>
      </c>
      <c r="S152" s="15"/>
      <c r="T152" s="5">
        <v>8580</v>
      </c>
      <c r="U152" s="5">
        <v>8580</v>
      </c>
    </row>
    <row r="153" s="1" customFormat="1" ht="13.5" outlineLevel="2" spans="1:21">
      <c r="A153" s="15">
        <v>145</v>
      </c>
      <c r="B153" s="15" t="s">
        <v>356</v>
      </c>
      <c r="C153" s="16" t="s">
        <v>385</v>
      </c>
      <c r="D153" s="15" t="s">
        <v>386</v>
      </c>
      <c r="E153" s="15">
        <v>30</v>
      </c>
      <c r="F153" s="17">
        <v>3115</v>
      </c>
      <c r="G153" s="18">
        <v>1290.54</v>
      </c>
      <c r="H153" s="18">
        <v>655.66</v>
      </c>
      <c r="I153" s="18">
        <v>7055.95</v>
      </c>
      <c r="J153" s="18">
        <f t="shared" si="49"/>
        <v>1035.64557522124</v>
      </c>
      <c r="K153" s="18">
        <f>VLOOKUP(D153,'[1]8月'!$B$1:$G$65536,6,FALSE)</f>
        <v>623</v>
      </c>
      <c r="L153" s="18">
        <f t="shared" si="50"/>
        <v>8589.50442477876</v>
      </c>
      <c r="M153" s="18">
        <f t="shared" si="51"/>
        <v>121.485</v>
      </c>
      <c r="N153" s="18">
        <f t="shared" si="52"/>
        <v>214.737610619469</v>
      </c>
      <c r="O153" s="18">
        <f t="shared" si="53"/>
        <v>128.842566371681</v>
      </c>
      <c r="P153" s="18">
        <f t="shared" si="54"/>
        <v>171.790088495575</v>
      </c>
      <c r="Q153" s="18"/>
      <c r="R153" s="26">
        <v>7952.65</v>
      </c>
      <c r="S153" s="15"/>
      <c r="T153" s="5">
        <v>7952.65</v>
      </c>
      <c r="U153" s="5">
        <v>7952.65</v>
      </c>
    </row>
    <row r="154" s="1" customFormat="1" ht="13.5" outlineLevel="2" spans="1:21">
      <c r="A154" s="15">
        <v>146</v>
      </c>
      <c r="B154" s="15" t="s">
        <v>356</v>
      </c>
      <c r="C154" s="16" t="s">
        <v>387</v>
      </c>
      <c r="D154" s="15" t="s">
        <v>388</v>
      </c>
      <c r="E154" s="15">
        <v>15</v>
      </c>
      <c r="F154" s="17">
        <v>1669</v>
      </c>
      <c r="G154" s="18">
        <v>691.47</v>
      </c>
      <c r="H154" s="18">
        <v>355.24</v>
      </c>
      <c r="I154" s="18">
        <v>3777.77</v>
      </c>
      <c r="J154" s="18">
        <f t="shared" si="49"/>
        <v>555.028672566372</v>
      </c>
      <c r="K154" s="18">
        <f>VLOOKUP(D154,'[1]8月'!$B$1:$G$65536,6,FALSE)</f>
        <v>333.8</v>
      </c>
      <c r="L154" s="18">
        <f t="shared" si="50"/>
        <v>4603.25132743363</v>
      </c>
      <c r="M154" s="18">
        <f t="shared" si="51"/>
        <v>65.091</v>
      </c>
      <c r="N154" s="18">
        <f t="shared" si="52"/>
        <v>115.081283185841</v>
      </c>
      <c r="O154" s="18">
        <f t="shared" si="53"/>
        <v>69.0487699115044</v>
      </c>
      <c r="P154" s="18">
        <f t="shared" si="54"/>
        <v>92.0650265486726</v>
      </c>
      <c r="Q154" s="18"/>
      <c r="R154" s="26">
        <v>4261.97</v>
      </c>
      <c r="S154" s="15"/>
      <c r="T154" s="5">
        <v>4261.97</v>
      </c>
      <c r="U154" s="5">
        <f>T154+T155</f>
        <v>7802.23</v>
      </c>
    </row>
    <row r="155" s="1" customFormat="1" ht="13.5" outlineLevel="2" spans="1:21">
      <c r="A155" s="15">
        <v>147</v>
      </c>
      <c r="B155" s="15" t="s">
        <v>356</v>
      </c>
      <c r="C155" s="16" t="s">
        <v>387</v>
      </c>
      <c r="D155" s="15" t="s">
        <v>389</v>
      </c>
      <c r="E155" s="15">
        <v>15</v>
      </c>
      <c r="F155" s="17">
        <v>1543</v>
      </c>
      <c r="G155" s="18">
        <v>639.26</v>
      </c>
      <c r="H155" s="18">
        <v>291.74</v>
      </c>
      <c r="I155" s="18">
        <v>3397.18</v>
      </c>
      <c r="J155" s="18">
        <f t="shared" si="49"/>
        <v>497.932212389381</v>
      </c>
      <c r="K155" s="18"/>
      <c r="L155" s="18">
        <f t="shared" si="50"/>
        <v>3830.24778761062</v>
      </c>
      <c r="M155" s="18">
        <f t="shared" si="51"/>
        <v>60.177</v>
      </c>
      <c r="N155" s="18">
        <f t="shared" si="52"/>
        <v>95.7561946902655</v>
      </c>
      <c r="O155" s="18">
        <f t="shared" si="53"/>
        <v>57.4537168141593</v>
      </c>
      <c r="P155" s="18">
        <f t="shared" si="54"/>
        <v>76.6049557522124</v>
      </c>
      <c r="Q155" s="18"/>
      <c r="R155" s="26">
        <v>3540.26</v>
      </c>
      <c r="S155" s="15"/>
      <c r="T155" s="5">
        <v>3540.26</v>
      </c>
      <c r="U155" s="5"/>
    </row>
    <row r="156" s="1" customFormat="1" ht="13.5" outlineLevel="2" spans="1:21">
      <c r="A156" s="15">
        <v>148</v>
      </c>
      <c r="B156" s="15" t="s">
        <v>356</v>
      </c>
      <c r="C156" s="16" t="s">
        <v>390</v>
      </c>
      <c r="D156" s="15" t="s">
        <v>391</v>
      </c>
      <c r="E156" s="15">
        <v>30</v>
      </c>
      <c r="F156" s="17">
        <v>2868</v>
      </c>
      <c r="G156" s="18">
        <v>1188.21</v>
      </c>
      <c r="H156" s="18">
        <v>682.73</v>
      </c>
      <c r="I156" s="18">
        <v>6584.82</v>
      </c>
      <c r="J156" s="18">
        <f t="shared" si="49"/>
        <v>972.786548672566</v>
      </c>
      <c r="K156" s="18">
        <f>VLOOKUP(D156,'[1]8月'!$B$1:$G$65536,6,FALSE)</f>
        <v>573.6</v>
      </c>
      <c r="L156" s="18">
        <f t="shared" si="50"/>
        <v>8056.57345132743</v>
      </c>
      <c r="M156" s="18">
        <f t="shared" si="51"/>
        <v>111.852</v>
      </c>
      <c r="N156" s="18">
        <f t="shared" si="52"/>
        <v>201.414336283186</v>
      </c>
      <c r="O156" s="18">
        <f t="shared" si="53"/>
        <v>120.848601769911</v>
      </c>
      <c r="P156" s="18">
        <f t="shared" si="54"/>
        <v>161.131469026549</v>
      </c>
      <c r="Q156" s="18"/>
      <c r="R156" s="26">
        <v>7461.33</v>
      </c>
      <c r="S156" s="15"/>
      <c r="T156" s="5">
        <v>7461.33</v>
      </c>
      <c r="U156" s="5">
        <v>7461.33</v>
      </c>
    </row>
    <row r="157" s="1" customFormat="1" ht="13.5" outlineLevel="2" spans="1:21">
      <c r="A157" s="15">
        <v>149</v>
      </c>
      <c r="B157" s="15" t="s">
        <v>356</v>
      </c>
      <c r="C157" s="16" t="s">
        <v>392</v>
      </c>
      <c r="D157" s="15" t="s">
        <v>393</v>
      </c>
      <c r="E157" s="15">
        <v>30</v>
      </c>
      <c r="F157" s="17">
        <v>3043</v>
      </c>
      <c r="G157" s="18">
        <v>1260.71</v>
      </c>
      <c r="H157" s="18">
        <v>778.98</v>
      </c>
      <c r="I157" s="18">
        <v>7186.64</v>
      </c>
      <c r="J157" s="18">
        <f t="shared" si="49"/>
        <v>1061.43619469027</v>
      </c>
      <c r="K157" s="18">
        <f>VLOOKUP(D157,'[1]8月'!$B$1:$G$65536,6,FALSE)</f>
        <v>608.6</v>
      </c>
      <c r="L157" s="18">
        <f t="shared" si="50"/>
        <v>8773.49380530973</v>
      </c>
      <c r="M157" s="18">
        <f t="shared" si="51"/>
        <v>118.677</v>
      </c>
      <c r="N157" s="18">
        <f t="shared" si="52"/>
        <v>219.337345132743</v>
      </c>
      <c r="O157" s="18">
        <f t="shared" si="53"/>
        <v>131.602407079646</v>
      </c>
      <c r="P157" s="18">
        <f t="shared" si="54"/>
        <v>175.469876106195</v>
      </c>
      <c r="Q157" s="18"/>
      <c r="R157" s="26">
        <v>8128.41</v>
      </c>
      <c r="S157" s="15"/>
      <c r="T157" s="5">
        <v>8128.41</v>
      </c>
      <c r="U157" s="5">
        <v>8128.41</v>
      </c>
    </row>
    <row r="158" s="1" customFormat="1" ht="13.5" outlineLevel="2" spans="1:21">
      <c r="A158" s="15">
        <v>150</v>
      </c>
      <c r="B158" s="15" t="s">
        <v>356</v>
      </c>
      <c r="C158" s="16" t="s">
        <v>394</v>
      </c>
      <c r="D158" s="15" t="s">
        <v>395</v>
      </c>
      <c r="E158" s="15">
        <v>30</v>
      </c>
      <c r="F158" s="17">
        <v>3373</v>
      </c>
      <c r="G158" s="18">
        <v>1397.43</v>
      </c>
      <c r="H158" s="18">
        <v>748.9</v>
      </c>
      <c r="I158" s="18">
        <v>7534.08</v>
      </c>
      <c r="J158" s="18">
        <f t="shared" si="49"/>
        <v>1113.67548672566</v>
      </c>
      <c r="K158" s="18">
        <f>VLOOKUP(D158,'[1]8月'!$B$1:$G$65536,6,FALSE)</f>
        <v>674.6</v>
      </c>
      <c r="L158" s="18">
        <f t="shared" si="50"/>
        <v>9241.33451327434</v>
      </c>
      <c r="M158" s="18">
        <f t="shared" si="51"/>
        <v>131.547</v>
      </c>
      <c r="N158" s="18">
        <f t="shared" si="52"/>
        <v>231.033362831858</v>
      </c>
      <c r="O158" s="18">
        <f t="shared" si="53"/>
        <v>138.620017699115</v>
      </c>
      <c r="P158" s="18">
        <f t="shared" si="54"/>
        <v>184.826690265487</v>
      </c>
      <c r="Q158" s="18"/>
      <c r="R158" s="26">
        <v>8555.31</v>
      </c>
      <c r="S158" s="15"/>
      <c r="T158" s="5">
        <v>8555.31</v>
      </c>
      <c r="U158" s="5">
        <v>8555.31</v>
      </c>
    </row>
    <row r="159" s="1" customFormat="1" ht="13.5" outlineLevel="2" spans="1:21">
      <c r="A159" s="15">
        <v>151</v>
      </c>
      <c r="B159" s="15" t="s">
        <v>356</v>
      </c>
      <c r="C159" s="16" t="s">
        <v>396</v>
      </c>
      <c r="D159" s="15" t="s">
        <v>397</v>
      </c>
      <c r="E159" s="15">
        <v>30</v>
      </c>
      <c r="F159" s="17">
        <v>3169</v>
      </c>
      <c r="G159" s="18">
        <v>1312.92</v>
      </c>
      <c r="H159" s="18">
        <v>862.52</v>
      </c>
      <c r="I159" s="18">
        <v>7504.75</v>
      </c>
      <c r="J159" s="18">
        <f t="shared" si="49"/>
        <v>1113.65017699115</v>
      </c>
      <c r="K159" s="18">
        <f>VLOOKUP(D159,'[1]8月'!$B$1:$G$65536,6,FALSE)</f>
        <v>633.8</v>
      </c>
      <c r="L159" s="18">
        <f t="shared" si="50"/>
        <v>9200.33982300885</v>
      </c>
      <c r="M159" s="18">
        <f t="shared" si="51"/>
        <v>123.591</v>
      </c>
      <c r="N159" s="18">
        <f t="shared" si="52"/>
        <v>230.008495575221</v>
      </c>
      <c r="O159" s="18">
        <f t="shared" si="53"/>
        <v>138.005097345133</v>
      </c>
      <c r="P159" s="18">
        <f t="shared" si="54"/>
        <v>184.006796460177</v>
      </c>
      <c r="Q159" s="18"/>
      <c r="R159" s="26">
        <v>8524.73</v>
      </c>
      <c r="S159" s="15"/>
      <c r="T159" s="5">
        <v>8524.73</v>
      </c>
      <c r="U159" s="5">
        <v>8524.73</v>
      </c>
    </row>
    <row r="160" s="1" customFormat="1" ht="13.5" outlineLevel="2" spans="1:21">
      <c r="A160" s="15">
        <v>152</v>
      </c>
      <c r="B160" s="15" t="s">
        <v>356</v>
      </c>
      <c r="C160" s="16" t="s">
        <v>398</v>
      </c>
      <c r="D160" s="15" t="s">
        <v>399</v>
      </c>
      <c r="E160" s="15">
        <v>30</v>
      </c>
      <c r="F160" s="17">
        <v>3217</v>
      </c>
      <c r="G160" s="18">
        <v>1332.8</v>
      </c>
      <c r="H160" s="18">
        <v>675.72</v>
      </c>
      <c r="I160" s="18">
        <v>7369.1</v>
      </c>
      <c r="J160" s="18">
        <f t="shared" si="49"/>
        <v>1078.84123893805</v>
      </c>
      <c r="K160" s="18">
        <f>VLOOKUP(D160,'[1]8月'!$B$1:$G$65536,6,FALSE)</f>
        <v>643.4</v>
      </c>
      <c r="L160" s="18">
        <f t="shared" si="50"/>
        <v>8942.17876106195</v>
      </c>
      <c r="M160" s="18">
        <f t="shared" si="51"/>
        <v>125.463</v>
      </c>
      <c r="N160" s="18">
        <f t="shared" si="52"/>
        <v>223.554469026549</v>
      </c>
      <c r="O160" s="18">
        <f t="shared" si="53"/>
        <v>134.132681415929</v>
      </c>
      <c r="P160" s="18">
        <f t="shared" si="54"/>
        <v>178.843575221239</v>
      </c>
      <c r="Q160" s="18"/>
      <c r="R160" s="26">
        <v>8280.19</v>
      </c>
      <c r="S160" s="15"/>
      <c r="T160" s="5">
        <v>8280.19</v>
      </c>
      <c r="U160" s="5">
        <v>8280.19</v>
      </c>
    </row>
    <row r="161" s="2" customFormat="1" ht="13.5" outlineLevel="1" spans="1:19">
      <c r="A161" s="19"/>
      <c r="B161" s="19" t="s">
        <v>400</v>
      </c>
      <c r="C161" s="20"/>
      <c r="D161" s="19"/>
      <c r="E161" s="19"/>
      <c r="F161" s="21">
        <f t="shared" ref="F161:R161" si="55">SUBTOTAL(9,F138:F160)</f>
        <v>63465</v>
      </c>
      <c r="G161" s="21">
        <f t="shared" si="55"/>
        <v>26293.55</v>
      </c>
      <c r="H161" s="21">
        <f t="shared" si="55"/>
        <v>14279.2</v>
      </c>
      <c r="I161" s="21">
        <f t="shared" si="55"/>
        <v>145938.92</v>
      </c>
      <c r="J161" s="21">
        <f t="shared" si="55"/>
        <v>21457.0947787611</v>
      </c>
      <c r="K161" s="21">
        <f t="shared" si="55"/>
        <v>11131.2</v>
      </c>
      <c r="L161" s="21">
        <f t="shared" si="55"/>
        <v>176185.775221239</v>
      </c>
      <c r="M161" s="21">
        <f t="shared" si="55"/>
        <v>2475.135</v>
      </c>
      <c r="N161" s="21">
        <f t="shared" si="55"/>
        <v>4404.64438053097</v>
      </c>
      <c r="O161" s="21">
        <f t="shared" si="55"/>
        <v>2642.78662831858</v>
      </c>
      <c r="P161" s="21">
        <f t="shared" si="55"/>
        <v>3523.71550442478</v>
      </c>
      <c r="Q161" s="21">
        <f t="shared" si="55"/>
        <v>0</v>
      </c>
      <c r="R161" s="21">
        <f t="shared" si="55"/>
        <v>163139.52</v>
      </c>
      <c r="S161" s="19"/>
    </row>
    <row r="162" s="1" customFormat="1" ht="13.5" outlineLevel="2" spans="1:21">
      <c r="A162" s="15">
        <v>153</v>
      </c>
      <c r="B162" s="15" t="s">
        <v>401</v>
      </c>
      <c r="C162" s="16" t="s">
        <v>402</v>
      </c>
      <c r="D162" s="15" t="s">
        <v>403</v>
      </c>
      <c r="E162" s="15">
        <v>30</v>
      </c>
      <c r="F162" s="17">
        <v>2681</v>
      </c>
      <c r="G162" s="18">
        <v>1110.74</v>
      </c>
      <c r="H162" s="18">
        <v>696.09</v>
      </c>
      <c r="I162" s="18">
        <v>6539.78</v>
      </c>
      <c r="J162" s="18">
        <f t="shared" ref="J162:J181" si="56">(G162+H162+I162)/1.13*0.13</f>
        <v>960.229469026549</v>
      </c>
      <c r="K162" s="18">
        <f>VLOOKUP(D162,'[1]8月'!$B$1:$G$65536,6,FALSE)</f>
        <v>536.2</v>
      </c>
      <c r="L162" s="18">
        <f t="shared" ref="L162:L181" si="57">(G162+H162+I162)-J162+(K162)</f>
        <v>7922.58053097345</v>
      </c>
      <c r="M162" s="18">
        <f t="shared" ref="M162:M181" si="58">(F162)*0.039</f>
        <v>104.559</v>
      </c>
      <c r="N162" s="18">
        <f t="shared" ref="N162:N181" si="59">L162*0.025</f>
        <v>198.064513274336</v>
      </c>
      <c r="O162" s="18">
        <f t="shared" ref="O162:O181" si="60">L162*0.015</f>
        <v>118.838707964602</v>
      </c>
      <c r="P162" s="18">
        <f t="shared" ref="P162:P181" si="61">L162*0.02</f>
        <v>158.451610619469</v>
      </c>
      <c r="Q162" s="18"/>
      <c r="R162" s="26">
        <v>7342.67</v>
      </c>
      <c r="S162" s="15"/>
      <c r="T162" s="5">
        <v>7342.67</v>
      </c>
      <c r="U162" s="5">
        <v>7342.67</v>
      </c>
    </row>
    <row r="163" s="1" customFormat="1" ht="13.5" outlineLevel="2" spans="1:21">
      <c r="A163" s="15">
        <v>154</v>
      </c>
      <c r="B163" s="15" t="s">
        <v>401</v>
      </c>
      <c r="C163" s="16" t="s">
        <v>404</v>
      </c>
      <c r="D163" s="15" t="s">
        <v>405</v>
      </c>
      <c r="E163" s="15">
        <v>30</v>
      </c>
      <c r="F163" s="17">
        <v>2838</v>
      </c>
      <c r="G163" s="18">
        <v>1175.78</v>
      </c>
      <c r="H163" s="18">
        <v>626.92</v>
      </c>
      <c r="I163" s="18">
        <v>7045.67</v>
      </c>
      <c r="J163" s="18">
        <f t="shared" si="56"/>
        <v>1017.95407079646</v>
      </c>
      <c r="K163" s="18">
        <f>VLOOKUP(D163,'[1]8月'!$B$1:$G$65536,6,FALSE)</f>
        <v>567.6</v>
      </c>
      <c r="L163" s="18">
        <f t="shared" si="57"/>
        <v>8398.01592920354</v>
      </c>
      <c r="M163" s="18">
        <f t="shared" si="58"/>
        <v>110.682</v>
      </c>
      <c r="N163" s="18">
        <f t="shared" si="59"/>
        <v>209.950398230088</v>
      </c>
      <c r="O163" s="18">
        <f t="shared" si="60"/>
        <v>125.970238938053</v>
      </c>
      <c r="P163" s="18">
        <f t="shared" si="61"/>
        <v>167.960318584071</v>
      </c>
      <c r="Q163" s="18"/>
      <c r="R163" s="26">
        <v>7783.45</v>
      </c>
      <c r="S163" s="15"/>
      <c r="T163" s="5">
        <v>7783.45</v>
      </c>
      <c r="U163" s="5">
        <v>7783.45</v>
      </c>
    </row>
    <row r="164" s="1" customFormat="1" ht="13.5" outlineLevel="2" spans="1:21">
      <c r="A164" s="15">
        <v>155</v>
      </c>
      <c r="B164" s="15" t="s">
        <v>401</v>
      </c>
      <c r="C164" s="16" t="s">
        <v>406</v>
      </c>
      <c r="D164" s="15" t="s">
        <v>407</v>
      </c>
      <c r="E164" s="15">
        <v>30</v>
      </c>
      <c r="F164" s="17">
        <v>3488</v>
      </c>
      <c r="G164" s="18">
        <v>1445.08</v>
      </c>
      <c r="H164" s="18">
        <v>766.94</v>
      </c>
      <c r="I164" s="18">
        <v>7956.72</v>
      </c>
      <c r="J164" s="18">
        <f t="shared" si="56"/>
        <v>1169.85504424779</v>
      </c>
      <c r="K164" s="18">
        <f>VLOOKUP(D164,'[1]8月'!$B$1:$G$65536,6,FALSE)</f>
        <v>697.6</v>
      </c>
      <c r="L164" s="18">
        <f t="shared" si="57"/>
        <v>9696.48495575221</v>
      </c>
      <c r="M164" s="18">
        <f t="shared" si="58"/>
        <v>136.032</v>
      </c>
      <c r="N164" s="18">
        <f t="shared" si="59"/>
        <v>242.412123893805</v>
      </c>
      <c r="O164" s="18">
        <f t="shared" si="60"/>
        <v>145.447274336283</v>
      </c>
      <c r="P164" s="18">
        <f t="shared" si="61"/>
        <v>193.929699115044</v>
      </c>
      <c r="Q164" s="18"/>
      <c r="R164" s="26">
        <v>8978.66</v>
      </c>
      <c r="S164" s="15"/>
      <c r="T164" s="5">
        <v>8978.66</v>
      </c>
      <c r="U164" s="5">
        <v>8978.66</v>
      </c>
    </row>
    <row r="165" s="1" customFormat="1" ht="13.5" outlineLevel="2" spans="1:21">
      <c r="A165" s="15">
        <v>156</v>
      </c>
      <c r="B165" s="15" t="s">
        <v>401</v>
      </c>
      <c r="C165" s="16" t="s">
        <v>408</v>
      </c>
      <c r="D165" s="15" t="s">
        <v>409</v>
      </c>
      <c r="E165" s="15">
        <v>15</v>
      </c>
      <c r="F165" s="17">
        <v>1268</v>
      </c>
      <c r="G165" s="18">
        <v>525.33</v>
      </c>
      <c r="H165" s="18">
        <v>441.11</v>
      </c>
      <c r="I165" s="18">
        <v>4030.18</v>
      </c>
      <c r="J165" s="18">
        <f t="shared" si="56"/>
        <v>574.832389380531</v>
      </c>
      <c r="K165" s="18">
        <f>VLOOKUP(D165,'[1]8月'!$B$1:$G$65536,6,FALSE)</f>
        <v>253.6</v>
      </c>
      <c r="L165" s="18">
        <f t="shared" si="57"/>
        <v>4675.38761061947</v>
      </c>
      <c r="M165" s="18">
        <f t="shared" si="58"/>
        <v>49.452</v>
      </c>
      <c r="N165" s="18">
        <f t="shared" si="59"/>
        <v>116.884690265487</v>
      </c>
      <c r="O165" s="18">
        <f t="shared" si="60"/>
        <v>70.130814159292</v>
      </c>
      <c r="P165" s="18">
        <f t="shared" si="61"/>
        <v>93.5077522123894</v>
      </c>
      <c r="Q165" s="18"/>
      <c r="R165" s="26">
        <v>4345.41</v>
      </c>
      <c r="S165" s="15"/>
      <c r="T165" s="5">
        <v>4345.41</v>
      </c>
      <c r="U165" s="5">
        <f>T165+T166</f>
        <v>8955.59</v>
      </c>
    </row>
    <row r="166" s="1" customFormat="1" ht="13.5" outlineLevel="2" spans="1:21">
      <c r="A166" s="15">
        <v>157</v>
      </c>
      <c r="B166" s="15" t="s">
        <v>401</v>
      </c>
      <c r="C166" s="16" t="s">
        <v>408</v>
      </c>
      <c r="D166" s="15" t="s">
        <v>410</v>
      </c>
      <c r="E166" s="15">
        <v>15</v>
      </c>
      <c r="F166" s="17">
        <v>2648</v>
      </c>
      <c r="G166" s="18">
        <v>1097.07</v>
      </c>
      <c r="H166" s="18">
        <v>336.85</v>
      </c>
      <c r="I166" s="18">
        <v>3633.8</v>
      </c>
      <c r="J166" s="18">
        <f t="shared" si="56"/>
        <v>583.01203539823</v>
      </c>
      <c r="K166" s="18">
        <f>VLOOKUP(D166,'[1]8月'!$B$1:$G$65536,6,FALSE)</f>
        <v>529.6</v>
      </c>
      <c r="L166" s="18">
        <f t="shared" si="57"/>
        <v>5014.30796460177</v>
      </c>
      <c r="M166" s="18">
        <f t="shared" si="58"/>
        <v>103.272</v>
      </c>
      <c r="N166" s="18">
        <f t="shared" si="59"/>
        <v>125.357699115044</v>
      </c>
      <c r="O166" s="18">
        <f t="shared" si="60"/>
        <v>75.2146194690266</v>
      </c>
      <c r="P166" s="18">
        <f t="shared" si="61"/>
        <v>100.286159292035</v>
      </c>
      <c r="Q166" s="18"/>
      <c r="R166" s="26">
        <v>4610.18</v>
      </c>
      <c r="S166" s="15"/>
      <c r="T166" s="5">
        <v>4610.18</v>
      </c>
      <c r="U166" s="5"/>
    </row>
    <row r="167" s="1" customFormat="1" ht="13.5" outlineLevel="2" spans="1:21">
      <c r="A167" s="15">
        <v>158</v>
      </c>
      <c r="B167" s="15" t="s">
        <v>401</v>
      </c>
      <c r="C167" s="16" t="s">
        <v>411</v>
      </c>
      <c r="D167" s="15" t="s">
        <v>412</v>
      </c>
      <c r="E167" s="15">
        <v>15</v>
      </c>
      <c r="F167" s="17">
        <v>1590</v>
      </c>
      <c r="G167" s="18">
        <v>658.74</v>
      </c>
      <c r="H167" s="18">
        <v>383.64</v>
      </c>
      <c r="I167" s="18">
        <v>3833.65</v>
      </c>
      <c r="J167" s="18">
        <f t="shared" si="56"/>
        <v>560.959203539823</v>
      </c>
      <c r="K167" s="18">
        <f>VLOOKUP(D167,'[1]8月'!$B$1:$G$65536,6,FALSE)</f>
        <v>318</v>
      </c>
      <c r="L167" s="18">
        <f t="shared" si="57"/>
        <v>4633.07079646018</v>
      </c>
      <c r="M167" s="18">
        <f t="shared" si="58"/>
        <v>62.01</v>
      </c>
      <c r="N167" s="18">
        <f t="shared" si="59"/>
        <v>115.826769911504</v>
      </c>
      <c r="O167" s="18">
        <f t="shared" si="60"/>
        <v>69.4960619469027</v>
      </c>
      <c r="P167" s="18">
        <f t="shared" si="61"/>
        <v>92.6614159292035</v>
      </c>
      <c r="Q167" s="18"/>
      <c r="R167" s="26">
        <v>4293.08</v>
      </c>
      <c r="S167" s="15"/>
      <c r="T167" s="5">
        <v>4293.08</v>
      </c>
      <c r="U167" s="5">
        <f>T167+T168</f>
        <v>8229.39</v>
      </c>
    </row>
    <row r="168" s="1" customFormat="1" ht="13.5" outlineLevel="2" spans="1:21">
      <c r="A168" s="15">
        <v>159</v>
      </c>
      <c r="B168" s="15" t="s">
        <v>401</v>
      </c>
      <c r="C168" s="16" t="s">
        <v>411</v>
      </c>
      <c r="D168" s="15" t="s">
        <v>413</v>
      </c>
      <c r="E168" s="15">
        <v>15</v>
      </c>
      <c r="F168" s="17">
        <v>1465</v>
      </c>
      <c r="G168" s="18">
        <v>606.95</v>
      </c>
      <c r="H168" s="18">
        <v>376.62</v>
      </c>
      <c r="I168" s="18">
        <v>3485.97</v>
      </c>
      <c r="J168" s="18">
        <f t="shared" si="56"/>
        <v>514.194867256637</v>
      </c>
      <c r="K168" s="18">
        <f>VLOOKUP(D168,'[1]8月'!$B$1:$G$65536,6,FALSE)</f>
        <v>293</v>
      </c>
      <c r="L168" s="18">
        <f t="shared" si="57"/>
        <v>4248.34513274336</v>
      </c>
      <c r="M168" s="18">
        <f t="shared" si="58"/>
        <v>57.135</v>
      </c>
      <c r="N168" s="18">
        <f t="shared" si="59"/>
        <v>106.208628318584</v>
      </c>
      <c r="O168" s="18">
        <f t="shared" si="60"/>
        <v>63.7251769911504</v>
      </c>
      <c r="P168" s="18">
        <f t="shared" si="61"/>
        <v>84.9669026548673</v>
      </c>
      <c r="Q168" s="18"/>
      <c r="R168" s="26">
        <v>3936.31</v>
      </c>
      <c r="S168" s="15"/>
      <c r="T168" s="5">
        <v>3936.31</v>
      </c>
      <c r="U168" s="5"/>
    </row>
    <row r="169" s="1" customFormat="1" ht="13.5" outlineLevel="2" spans="1:21">
      <c r="A169" s="15">
        <v>160</v>
      </c>
      <c r="B169" s="15" t="s">
        <v>401</v>
      </c>
      <c r="C169" s="16" t="s">
        <v>414</v>
      </c>
      <c r="D169" s="15" t="s">
        <v>415</v>
      </c>
      <c r="E169" s="15">
        <v>30</v>
      </c>
      <c r="F169" s="17">
        <v>3417</v>
      </c>
      <c r="G169" s="18">
        <v>1415.66</v>
      </c>
      <c r="H169" s="18">
        <v>684.73</v>
      </c>
      <c r="I169" s="18">
        <v>7516.79</v>
      </c>
      <c r="J169" s="18">
        <f t="shared" si="56"/>
        <v>1106.40123893805</v>
      </c>
      <c r="K169" s="18">
        <f>VLOOKUP(D169,'[1]8月'!$B$1:$G$65536,6,FALSE)</f>
        <v>683.4</v>
      </c>
      <c r="L169" s="18">
        <f t="shared" si="57"/>
        <v>9194.17876106195</v>
      </c>
      <c r="M169" s="18">
        <f t="shared" si="58"/>
        <v>133.263</v>
      </c>
      <c r="N169" s="18">
        <f t="shared" si="59"/>
        <v>229.854469026549</v>
      </c>
      <c r="O169" s="18">
        <f t="shared" si="60"/>
        <v>137.912681415929</v>
      </c>
      <c r="P169" s="18">
        <f t="shared" si="61"/>
        <v>183.883575221239</v>
      </c>
      <c r="Q169" s="18"/>
      <c r="R169" s="26">
        <v>8509.27</v>
      </c>
      <c r="S169" s="15"/>
      <c r="T169" s="5">
        <v>8509.27</v>
      </c>
      <c r="U169" s="5">
        <v>8509.27</v>
      </c>
    </row>
    <row r="170" s="1" customFormat="1" ht="13.5" outlineLevel="2" spans="1:21">
      <c r="A170" s="15">
        <v>161</v>
      </c>
      <c r="B170" s="15" t="s">
        <v>401</v>
      </c>
      <c r="C170" s="16" t="s">
        <v>416</v>
      </c>
      <c r="D170" s="15" t="s">
        <v>417</v>
      </c>
      <c r="E170" s="15">
        <v>30</v>
      </c>
      <c r="F170" s="17">
        <v>3613</v>
      </c>
      <c r="G170" s="18">
        <v>1496.87</v>
      </c>
      <c r="H170" s="18">
        <v>773.63</v>
      </c>
      <c r="I170" s="18">
        <v>8305.86</v>
      </c>
      <c r="J170" s="18">
        <f t="shared" si="56"/>
        <v>1216.74938053097</v>
      </c>
      <c r="K170" s="18">
        <f>VLOOKUP(D170,'[1]8月'!$B$1:$G$65536,6,FALSE)</f>
        <v>722.6</v>
      </c>
      <c r="L170" s="18">
        <f t="shared" si="57"/>
        <v>10082.210619469</v>
      </c>
      <c r="M170" s="18">
        <f t="shared" si="58"/>
        <v>140.907</v>
      </c>
      <c r="N170" s="18">
        <f t="shared" si="59"/>
        <v>252.055265486726</v>
      </c>
      <c r="O170" s="18">
        <f t="shared" si="60"/>
        <v>151.233159292035</v>
      </c>
      <c r="P170" s="18">
        <f t="shared" si="61"/>
        <v>201.644212389381</v>
      </c>
      <c r="Q170" s="18"/>
      <c r="R170" s="26">
        <v>9336.37</v>
      </c>
      <c r="S170" s="15"/>
      <c r="T170" s="5">
        <v>9336.37</v>
      </c>
      <c r="U170" s="5">
        <v>9336.37</v>
      </c>
    </row>
    <row r="171" s="1" customFormat="1" ht="13.5" outlineLevel="2" spans="1:21">
      <c r="A171" s="15">
        <v>162</v>
      </c>
      <c r="B171" s="15" t="s">
        <v>401</v>
      </c>
      <c r="C171" s="16" t="s">
        <v>418</v>
      </c>
      <c r="D171" s="15" t="s">
        <v>419</v>
      </c>
      <c r="E171" s="15">
        <v>30</v>
      </c>
      <c r="F171" s="17">
        <v>3325</v>
      </c>
      <c r="G171" s="18">
        <v>1377.55</v>
      </c>
      <c r="H171" s="18">
        <v>685.4</v>
      </c>
      <c r="I171" s="18">
        <v>7504.24</v>
      </c>
      <c r="J171" s="18">
        <f t="shared" si="56"/>
        <v>1100.65017699115</v>
      </c>
      <c r="K171" s="18">
        <f>VLOOKUP(D171,'[1]8月'!$B$1:$G$65536,6,FALSE)</f>
        <v>665</v>
      </c>
      <c r="L171" s="18">
        <f t="shared" si="57"/>
        <v>9131.53982300885</v>
      </c>
      <c r="M171" s="18">
        <f t="shared" si="58"/>
        <v>129.675</v>
      </c>
      <c r="N171" s="18">
        <f t="shared" si="59"/>
        <v>228.288495575221</v>
      </c>
      <c r="O171" s="18">
        <f t="shared" si="60"/>
        <v>136.973097345133</v>
      </c>
      <c r="P171" s="18">
        <f t="shared" si="61"/>
        <v>182.630796460177</v>
      </c>
      <c r="Q171" s="18"/>
      <c r="R171" s="26">
        <v>8453.97</v>
      </c>
      <c r="S171" s="15"/>
      <c r="T171" s="5">
        <v>8453.97</v>
      </c>
      <c r="U171" s="5">
        <v>8453.97</v>
      </c>
    </row>
    <row r="172" s="1" customFormat="1" ht="13.5" outlineLevel="2" spans="1:21">
      <c r="A172" s="15">
        <v>163</v>
      </c>
      <c r="B172" s="15" t="s">
        <v>401</v>
      </c>
      <c r="C172" s="16" t="s">
        <v>420</v>
      </c>
      <c r="D172" s="15" t="s">
        <v>421</v>
      </c>
      <c r="E172" s="15">
        <v>30</v>
      </c>
      <c r="F172" s="17">
        <v>2945</v>
      </c>
      <c r="G172" s="18">
        <v>1220.11</v>
      </c>
      <c r="H172" s="18">
        <v>661</v>
      </c>
      <c r="I172" s="18">
        <v>6743.46</v>
      </c>
      <c r="J172" s="18">
        <f t="shared" si="56"/>
        <v>992.207168141593</v>
      </c>
      <c r="K172" s="18">
        <f>VLOOKUP(D172,'[1]8月'!$B$1:$G$65536,6,FALSE)</f>
        <v>589</v>
      </c>
      <c r="L172" s="18">
        <f t="shared" si="57"/>
        <v>8221.36283185841</v>
      </c>
      <c r="M172" s="18">
        <f t="shared" si="58"/>
        <v>114.855</v>
      </c>
      <c r="N172" s="18">
        <f t="shared" si="59"/>
        <v>205.53407079646</v>
      </c>
      <c r="O172" s="18">
        <f t="shared" si="60"/>
        <v>123.320442477876</v>
      </c>
      <c r="P172" s="18">
        <f t="shared" si="61"/>
        <v>164.427256637168</v>
      </c>
      <c r="Q172" s="18"/>
      <c r="R172" s="26">
        <v>7613.23</v>
      </c>
      <c r="S172" s="15"/>
      <c r="T172" s="5">
        <v>7613.23</v>
      </c>
      <c r="U172" s="5">
        <v>7613.23</v>
      </c>
    </row>
    <row r="173" s="1" customFormat="1" ht="13.5" outlineLevel="2" spans="1:21">
      <c r="A173" s="15">
        <v>164</v>
      </c>
      <c r="B173" s="15" t="s">
        <v>401</v>
      </c>
      <c r="C173" s="16" t="s">
        <v>422</v>
      </c>
      <c r="D173" s="15" t="s">
        <v>423</v>
      </c>
      <c r="E173" s="15">
        <v>25</v>
      </c>
      <c r="F173" s="17">
        <v>2545</v>
      </c>
      <c r="G173" s="18">
        <v>1054.39</v>
      </c>
      <c r="H173" s="18">
        <v>565.77</v>
      </c>
      <c r="I173" s="18">
        <v>6022.38</v>
      </c>
      <c r="J173" s="18">
        <f t="shared" si="56"/>
        <v>879.230265486726</v>
      </c>
      <c r="K173" s="18"/>
      <c r="L173" s="18">
        <f t="shared" si="57"/>
        <v>6763.30973451327</v>
      </c>
      <c r="M173" s="18">
        <f t="shared" si="58"/>
        <v>99.255</v>
      </c>
      <c r="N173" s="18">
        <f t="shared" si="59"/>
        <v>169.082743362832</v>
      </c>
      <c r="O173" s="18">
        <f t="shared" si="60"/>
        <v>101.449646017699</v>
      </c>
      <c r="P173" s="18">
        <f t="shared" si="61"/>
        <v>135.266194690265</v>
      </c>
      <c r="Q173" s="18"/>
      <c r="R173" s="26">
        <v>6258.26</v>
      </c>
      <c r="S173" s="15"/>
      <c r="T173" s="5">
        <v>6258.26</v>
      </c>
      <c r="U173" s="5">
        <f t="shared" ref="U173:U178" si="62">T173+T174</f>
        <v>7593.12</v>
      </c>
    </row>
    <row r="174" s="1" customFormat="1" ht="13.5" outlineLevel="2" spans="1:21">
      <c r="A174" s="15">
        <v>165</v>
      </c>
      <c r="B174" s="15" t="s">
        <v>401</v>
      </c>
      <c r="C174" s="16" t="s">
        <v>424</v>
      </c>
      <c r="D174" s="15" t="s">
        <v>425</v>
      </c>
      <c r="E174" s="15">
        <v>5</v>
      </c>
      <c r="F174" s="17">
        <v>526</v>
      </c>
      <c r="G174" s="18">
        <v>217.92</v>
      </c>
      <c r="H174" s="18">
        <v>132.33</v>
      </c>
      <c r="I174" s="18">
        <v>1279.08</v>
      </c>
      <c r="J174" s="18">
        <f t="shared" si="56"/>
        <v>187.445044247788</v>
      </c>
      <c r="K174" s="18"/>
      <c r="L174" s="18">
        <f t="shared" si="57"/>
        <v>1441.88495575221</v>
      </c>
      <c r="M174" s="18">
        <f t="shared" si="58"/>
        <v>20.514</v>
      </c>
      <c r="N174" s="18">
        <f t="shared" si="59"/>
        <v>36.0471238938053</v>
      </c>
      <c r="O174" s="18">
        <f t="shared" si="60"/>
        <v>21.6282743362832</v>
      </c>
      <c r="P174" s="18">
        <f t="shared" si="61"/>
        <v>28.8376991150442</v>
      </c>
      <c r="Q174" s="18"/>
      <c r="R174" s="26">
        <v>1334.86</v>
      </c>
      <c r="S174" s="15"/>
      <c r="T174" s="5">
        <v>1334.86</v>
      </c>
      <c r="U174" s="5"/>
    </row>
    <row r="175" s="1" customFormat="1" ht="13.5" outlineLevel="2" spans="1:21">
      <c r="A175" s="15">
        <v>166</v>
      </c>
      <c r="B175" s="15" t="s">
        <v>401</v>
      </c>
      <c r="C175" s="16" t="s">
        <v>426</v>
      </c>
      <c r="D175" s="15" t="s">
        <v>427</v>
      </c>
      <c r="E175" s="15">
        <v>10</v>
      </c>
      <c r="F175" s="17">
        <v>1032</v>
      </c>
      <c r="G175" s="18">
        <v>427.56</v>
      </c>
      <c r="H175" s="18">
        <v>230.59</v>
      </c>
      <c r="I175" s="18">
        <v>2198.52</v>
      </c>
      <c r="J175" s="18">
        <f t="shared" si="56"/>
        <v>328.643451327434</v>
      </c>
      <c r="K175" s="18">
        <f>VLOOKUP(D175,'[1]8月'!$B$1:$G$65536,6,FALSE)</f>
        <v>206.4</v>
      </c>
      <c r="L175" s="18">
        <f t="shared" si="57"/>
        <v>2734.42654867257</v>
      </c>
      <c r="M175" s="18">
        <f t="shared" si="58"/>
        <v>40.248</v>
      </c>
      <c r="N175" s="18">
        <f t="shared" si="59"/>
        <v>68.3606637168142</v>
      </c>
      <c r="O175" s="18">
        <f t="shared" si="60"/>
        <v>41.0163982300885</v>
      </c>
      <c r="P175" s="18">
        <f t="shared" si="61"/>
        <v>54.6885309734513</v>
      </c>
      <c r="Q175" s="18"/>
      <c r="R175" s="26">
        <v>2530.11</v>
      </c>
      <c r="S175" s="15"/>
      <c r="T175" s="5">
        <v>2530.11</v>
      </c>
      <c r="U175" s="5">
        <f t="shared" si="62"/>
        <v>7480.09</v>
      </c>
    </row>
    <row r="176" s="1" customFormat="1" ht="13.5" outlineLevel="2" spans="1:21">
      <c r="A176" s="15">
        <v>167</v>
      </c>
      <c r="B176" s="15" t="s">
        <v>401</v>
      </c>
      <c r="C176" s="16" t="s">
        <v>426</v>
      </c>
      <c r="D176" s="15" t="s">
        <v>428</v>
      </c>
      <c r="E176" s="15">
        <v>20</v>
      </c>
      <c r="F176" s="17">
        <v>1915</v>
      </c>
      <c r="G176" s="18">
        <v>793.38</v>
      </c>
      <c r="H176" s="18">
        <v>412.04</v>
      </c>
      <c r="I176" s="18">
        <v>4402.08</v>
      </c>
      <c r="J176" s="18">
        <f t="shared" si="56"/>
        <v>645.110619469027</v>
      </c>
      <c r="K176" s="18">
        <f>VLOOKUP(D176,'[1]8月'!$B$1:$G$65536,6,FALSE)</f>
        <v>383</v>
      </c>
      <c r="L176" s="18">
        <f t="shared" si="57"/>
        <v>5345.38938053097</v>
      </c>
      <c r="M176" s="18">
        <f t="shared" si="58"/>
        <v>74.685</v>
      </c>
      <c r="N176" s="18">
        <f t="shared" si="59"/>
        <v>133.634734513274</v>
      </c>
      <c r="O176" s="18">
        <f t="shared" si="60"/>
        <v>80.1808407079646</v>
      </c>
      <c r="P176" s="18">
        <f t="shared" si="61"/>
        <v>106.907787610619</v>
      </c>
      <c r="Q176" s="18"/>
      <c r="R176" s="26">
        <v>4949.98</v>
      </c>
      <c r="S176" s="15"/>
      <c r="T176" s="5">
        <v>4949.98</v>
      </c>
      <c r="U176" s="5"/>
    </row>
    <row r="177" s="1" customFormat="1" ht="13.5" outlineLevel="2" spans="1:21">
      <c r="A177" s="15">
        <v>168</v>
      </c>
      <c r="B177" s="15" t="s">
        <v>401</v>
      </c>
      <c r="C177" s="16" t="s">
        <v>429</v>
      </c>
      <c r="D177" s="15" t="s">
        <v>430</v>
      </c>
      <c r="E177" s="15">
        <v>15</v>
      </c>
      <c r="F177" s="17">
        <v>1528</v>
      </c>
      <c r="G177" s="18">
        <v>633.05</v>
      </c>
      <c r="H177" s="18">
        <v>322.14</v>
      </c>
      <c r="I177" s="18">
        <v>3487.28</v>
      </c>
      <c r="J177" s="18">
        <f t="shared" si="56"/>
        <v>511.080619469027</v>
      </c>
      <c r="K177" s="18"/>
      <c r="L177" s="18">
        <f t="shared" si="57"/>
        <v>3931.38938053097</v>
      </c>
      <c r="M177" s="18">
        <f t="shared" si="58"/>
        <v>59.592</v>
      </c>
      <c r="N177" s="18">
        <f t="shared" si="59"/>
        <v>98.2847345132743</v>
      </c>
      <c r="O177" s="18">
        <f t="shared" si="60"/>
        <v>58.9708407079646</v>
      </c>
      <c r="P177" s="18">
        <f t="shared" si="61"/>
        <v>78.6277876106195</v>
      </c>
      <c r="Q177" s="18"/>
      <c r="R177" s="26">
        <v>3635.91</v>
      </c>
      <c r="S177" s="15"/>
      <c r="T177" s="5">
        <v>3635.91</v>
      </c>
      <c r="U177" s="5">
        <f t="shared" si="62"/>
        <v>7032.89</v>
      </c>
    </row>
    <row r="178" s="1" customFormat="1" ht="13.5" outlineLevel="2" spans="1:21">
      <c r="A178" s="15">
        <v>169</v>
      </c>
      <c r="B178" s="15" t="s">
        <v>401</v>
      </c>
      <c r="C178" s="16" t="s">
        <v>429</v>
      </c>
      <c r="D178" s="15" t="s">
        <v>431</v>
      </c>
      <c r="E178" s="15">
        <v>15</v>
      </c>
      <c r="F178" s="17">
        <v>1443</v>
      </c>
      <c r="G178" s="18">
        <v>597.83</v>
      </c>
      <c r="H178" s="18">
        <v>256.31</v>
      </c>
      <c r="I178" s="18">
        <v>2971</v>
      </c>
      <c r="J178" s="18">
        <f t="shared" si="56"/>
        <v>440.060353982301</v>
      </c>
      <c r="K178" s="18">
        <f>VLOOKUP(D178,'[1]8月'!$B$1:$G$65536,6,FALSE)</f>
        <v>288.6</v>
      </c>
      <c r="L178" s="18">
        <f t="shared" si="57"/>
        <v>3673.6796460177</v>
      </c>
      <c r="M178" s="18">
        <f t="shared" si="58"/>
        <v>56.277</v>
      </c>
      <c r="N178" s="18">
        <f t="shared" si="59"/>
        <v>91.8419911504425</v>
      </c>
      <c r="O178" s="18">
        <f t="shared" si="60"/>
        <v>55.1051946902655</v>
      </c>
      <c r="P178" s="18">
        <f t="shared" si="61"/>
        <v>73.473592920354</v>
      </c>
      <c r="Q178" s="18"/>
      <c r="R178" s="26">
        <v>3396.98</v>
      </c>
      <c r="S178" s="15"/>
      <c r="T178" s="5">
        <v>3396.98</v>
      </c>
      <c r="U178" s="5"/>
    </row>
    <row r="179" s="1" customFormat="1" ht="13.5" outlineLevel="2" spans="1:21">
      <c r="A179" s="15">
        <v>170</v>
      </c>
      <c r="B179" s="15" t="s">
        <v>401</v>
      </c>
      <c r="C179" s="16" t="s">
        <v>432</v>
      </c>
      <c r="D179" s="15" t="s">
        <v>433</v>
      </c>
      <c r="E179" s="15">
        <v>30</v>
      </c>
      <c r="F179" s="17">
        <v>2527</v>
      </c>
      <c r="G179" s="18">
        <v>1046.94</v>
      </c>
      <c r="H179" s="18">
        <v>678.72</v>
      </c>
      <c r="I179" s="18">
        <v>6614.85</v>
      </c>
      <c r="J179" s="18">
        <f t="shared" si="56"/>
        <v>959.527699115044</v>
      </c>
      <c r="K179" s="18">
        <f>VLOOKUP(D179,'[1]8月'!$B$1:$G$65536,6,FALSE)</f>
        <v>505.4</v>
      </c>
      <c r="L179" s="18">
        <f t="shared" si="57"/>
        <v>7886.38230088496</v>
      </c>
      <c r="M179" s="18">
        <f t="shared" si="58"/>
        <v>98.553</v>
      </c>
      <c r="N179" s="18">
        <f t="shared" si="59"/>
        <v>197.159557522124</v>
      </c>
      <c r="O179" s="18">
        <f t="shared" si="60"/>
        <v>118.295734513274</v>
      </c>
      <c r="P179" s="18">
        <f t="shared" si="61"/>
        <v>157.727646017699</v>
      </c>
      <c r="Q179" s="18"/>
      <c r="R179" s="26">
        <v>7314.65</v>
      </c>
      <c r="S179" s="15"/>
      <c r="T179" s="5">
        <v>7314.65</v>
      </c>
      <c r="U179" s="5">
        <v>7314.65</v>
      </c>
    </row>
    <row r="180" s="1" customFormat="1" ht="13.5" outlineLevel="2" spans="1:21">
      <c r="A180" s="15">
        <v>171</v>
      </c>
      <c r="B180" s="15" t="s">
        <v>401</v>
      </c>
      <c r="C180" s="16" t="s">
        <v>434</v>
      </c>
      <c r="D180" s="15" t="s">
        <v>435</v>
      </c>
      <c r="E180" s="15">
        <v>30</v>
      </c>
      <c r="F180" s="17">
        <v>2727</v>
      </c>
      <c r="G180" s="18">
        <v>1129.8</v>
      </c>
      <c r="H180" s="18">
        <v>594.5</v>
      </c>
      <c r="I180" s="18">
        <v>6640.81</v>
      </c>
      <c r="J180" s="18">
        <f t="shared" si="56"/>
        <v>962.35778761062</v>
      </c>
      <c r="K180" s="18">
        <f>VLOOKUP(D180,'[1]8月'!$B$1:$G$65536,6,FALSE)</f>
        <v>545.4</v>
      </c>
      <c r="L180" s="18">
        <f t="shared" si="57"/>
        <v>7948.15221238938</v>
      </c>
      <c r="M180" s="18">
        <f t="shared" si="58"/>
        <v>106.353</v>
      </c>
      <c r="N180" s="18">
        <f t="shared" si="59"/>
        <v>198.703805309735</v>
      </c>
      <c r="O180" s="18">
        <f t="shared" si="60"/>
        <v>119.222283185841</v>
      </c>
      <c r="P180" s="18">
        <f t="shared" si="61"/>
        <v>158.963044247788</v>
      </c>
      <c r="Q180" s="18"/>
      <c r="R180" s="26">
        <v>7364.91</v>
      </c>
      <c r="S180" s="15"/>
      <c r="T180" s="5">
        <v>7364.91</v>
      </c>
      <c r="U180" s="5">
        <v>7364.91</v>
      </c>
    </row>
    <row r="181" s="1" customFormat="1" ht="13.5" outlineLevel="2" spans="1:21">
      <c r="A181" s="15">
        <v>172</v>
      </c>
      <c r="B181" s="15" t="s">
        <v>401</v>
      </c>
      <c r="C181" s="16" t="s">
        <v>436</v>
      </c>
      <c r="D181" s="15" t="s">
        <v>437</v>
      </c>
      <c r="E181" s="15">
        <v>30</v>
      </c>
      <c r="F181" s="17">
        <v>3174</v>
      </c>
      <c r="G181" s="18">
        <v>1314.99</v>
      </c>
      <c r="H181" s="18">
        <v>725.84</v>
      </c>
      <c r="I181" s="18">
        <v>7607.49</v>
      </c>
      <c r="J181" s="18">
        <f t="shared" si="56"/>
        <v>1109.98371681416</v>
      </c>
      <c r="K181" s="18"/>
      <c r="L181" s="18">
        <f t="shared" si="57"/>
        <v>8538.33628318584</v>
      </c>
      <c r="M181" s="18">
        <f t="shared" si="58"/>
        <v>123.786</v>
      </c>
      <c r="N181" s="18">
        <f t="shared" si="59"/>
        <v>213.458407079646</v>
      </c>
      <c r="O181" s="18">
        <f t="shared" si="60"/>
        <v>128.075044247788</v>
      </c>
      <c r="P181" s="18">
        <f t="shared" si="61"/>
        <v>170.766725663717</v>
      </c>
      <c r="Q181" s="18"/>
      <c r="R181" s="26">
        <v>7902.25</v>
      </c>
      <c r="S181" s="15"/>
      <c r="T181" s="5">
        <v>7902.25</v>
      </c>
      <c r="U181" s="5">
        <v>7902.25</v>
      </c>
    </row>
    <row r="182" s="2" customFormat="1" ht="13.5" outlineLevel="1" spans="1:19">
      <c r="A182" s="19"/>
      <c r="B182" s="19" t="s">
        <v>438</v>
      </c>
      <c r="C182" s="20"/>
      <c r="D182" s="19"/>
      <c r="E182" s="19"/>
      <c r="F182" s="21">
        <f t="shared" ref="F182:R182" si="63">SUBTOTAL(9,F162:F181)</f>
        <v>46695</v>
      </c>
      <c r="G182" s="21">
        <f t="shared" si="63"/>
        <v>19345.74</v>
      </c>
      <c r="H182" s="21">
        <f t="shared" si="63"/>
        <v>10351.17</v>
      </c>
      <c r="I182" s="21">
        <f t="shared" si="63"/>
        <v>107819.61</v>
      </c>
      <c r="J182" s="21">
        <f t="shared" si="63"/>
        <v>15820.4846017699</v>
      </c>
      <c r="K182" s="21">
        <f t="shared" si="63"/>
        <v>7784.4</v>
      </c>
      <c r="L182" s="21">
        <f t="shared" si="63"/>
        <v>129480.43539823</v>
      </c>
      <c r="M182" s="21">
        <f t="shared" si="63"/>
        <v>1821.105</v>
      </c>
      <c r="N182" s="21">
        <f t="shared" si="63"/>
        <v>3237.01088495575</v>
      </c>
      <c r="O182" s="21">
        <f t="shared" si="63"/>
        <v>1942.20653097345</v>
      </c>
      <c r="P182" s="21">
        <f t="shared" si="63"/>
        <v>2589.6087079646</v>
      </c>
      <c r="Q182" s="21">
        <f t="shared" si="63"/>
        <v>0</v>
      </c>
      <c r="R182" s="21">
        <f t="shared" si="63"/>
        <v>119890.51</v>
      </c>
      <c r="S182" s="19"/>
    </row>
    <row r="183" s="1" customFormat="1" ht="13.5" outlineLevel="2" spans="1:21">
      <c r="A183" s="15">
        <v>173</v>
      </c>
      <c r="B183" s="15" t="s">
        <v>439</v>
      </c>
      <c r="C183" s="16" t="s">
        <v>440</v>
      </c>
      <c r="D183" s="15" t="s">
        <v>441</v>
      </c>
      <c r="E183" s="15">
        <v>30</v>
      </c>
      <c r="F183" s="17">
        <v>3087</v>
      </c>
      <c r="G183" s="18">
        <v>1278.94</v>
      </c>
      <c r="H183" s="18">
        <v>756.92</v>
      </c>
      <c r="I183" s="18">
        <v>6326.21</v>
      </c>
      <c r="J183" s="18">
        <f t="shared" ref="J183:J208" si="64">(G183+H183+I183)/1.13*0.13</f>
        <v>962.008053097345</v>
      </c>
      <c r="K183" s="18">
        <f>VLOOKUP(D183,'[1]8月'!$B$1:$G$65536,6,FALSE)</f>
        <v>617.4</v>
      </c>
      <c r="L183" s="18">
        <f t="shared" ref="L183:L208" si="65">(G183+H183+I183)-J183+(K183)</f>
        <v>8017.46194690265</v>
      </c>
      <c r="M183" s="18">
        <f t="shared" ref="M183:M208" si="66">(F183)*0.039</f>
        <v>120.393</v>
      </c>
      <c r="N183" s="18">
        <f t="shared" ref="N183:N208" si="67">L183*0.025</f>
        <v>200.436548672566</v>
      </c>
      <c r="O183" s="18">
        <f t="shared" ref="O183:O208" si="68">L183*0.015</f>
        <v>120.26192920354</v>
      </c>
      <c r="P183" s="18">
        <f t="shared" ref="P183:P208" si="69">L183*0.02</f>
        <v>160.349238938053</v>
      </c>
      <c r="Q183" s="18"/>
      <c r="R183" s="26">
        <v>7416.02</v>
      </c>
      <c r="S183" s="15"/>
      <c r="T183" s="5">
        <v>7416.02</v>
      </c>
      <c r="U183" s="5">
        <v>7416.02</v>
      </c>
    </row>
    <row r="184" s="1" customFormat="1" ht="13.5" outlineLevel="2" spans="1:21">
      <c r="A184" s="15">
        <v>174</v>
      </c>
      <c r="B184" s="15" t="s">
        <v>439</v>
      </c>
      <c r="C184" s="16" t="s">
        <v>442</v>
      </c>
      <c r="D184" s="15" t="s">
        <v>443</v>
      </c>
      <c r="E184" s="15">
        <v>30</v>
      </c>
      <c r="F184" s="17">
        <v>3403</v>
      </c>
      <c r="G184" s="18">
        <v>1409.86</v>
      </c>
      <c r="H184" s="18">
        <v>792.67</v>
      </c>
      <c r="I184" s="18">
        <v>7665.67</v>
      </c>
      <c r="J184" s="18">
        <f t="shared" si="64"/>
        <v>1135.2796460177</v>
      </c>
      <c r="K184" s="18">
        <f>VLOOKUP(D184,'[1]8月'!$B$1:$G$65536,6,FALSE)</f>
        <v>680.6</v>
      </c>
      <c r="L184" s="18">
        <f t="shared" si="65"/>
        <v>9413.5203539823</v>
      </c>
      <c r="M184" s="18">
        <f t="shared" si="66"/>
        <v>132.717</v>
      </c>
      <c r="N184" s="18">
        <f t="shared" si="67"/>
        <v>235.338008849558</v>
      </c>
      <c r="O184" s="18">
        <f t="shared" si="68"/>
        <v>141.202805309735</v>
      </c>
      <c r="P184" s="18">
        <f t="shared" si="69"/>
        <v>188.270407079646</v>
      </c>
      <c r="Q184" s="18"/>
      <c r="R184" s="26">
        <v>8715.99</v>
      </c>
      <c r="S184" s="15"/>
      <c r="T184" s="5">
        <v>8715.99</v>
      </c>
      <c r="U184" s="5">
        <v>8715.99</v>
      </c>
    </row>
    <row r="185" s="1" customFormat="1" ht="13.5" outlineLevel="2" spans="1:21">
      <c r="A185" s="15">
        <v>175</v>
      </c>
      <c r="B185" s="15" t="s">
        <v>439</v>
      </c>
      <c r="C185" s="16" t="s">
        <v>444</v>
      </c>
      <c r="D185" s="15" t="s">
        <v>445</v>
      </c>
      <c r="E185" s="15">
        <v>30</v>
      </c>
      <c r="F185" s="17">
        <v>3225</v>
      </c>
      <c r="G185" s="18">
        <v>1336.12</v>
      </c>
      <c r="H185" s="18">
        <v>755.91</v>
      </c>
      <c r="I185" s="18">
        <v>7344.34</v>
      </c>
      <c r="J185" s="18">
        <f t="shared" si="64"/>
        <v>1085.60008849558</v>
      </c>
      <c r="K185" s="18">
        <f>VLOOKUP(D185,'[1]8月'!$B$1:$G$65536,6,FALSE)</f>
        <v>645</v>
      </c>
      <c r="L185" s="18">
        <f t="shared" si="65"/>
        <v>8995.76991150442</v>
      </c>
      <c r="M185" s="18">
        <f t="shared" si="66"/>
        <v>125.775</v>
      </c>
      <c r="N185" s="18">
        <f t="shared" si="67"/>
        <v>224.894247787611</v>
      </c>
      <c r="O185" s="18">
        <f t="shared" si="68"/>
        <v>134.936548672566</v>
      </c>
      <c r="P185" s="18">
        <f t="shared" si="69"/>
        <v>179.915398230088</v>
      </c>
      <c r="Q185" s="18"/>
      <c r="R185" s="26">
        <v>8330.25</v>
      </c>
      <c r="S185" s="15"/>
      <c r="T185" s="5">
        <v>8330.25</v>
      </c>
      <c r="U185" s="5">
        <v>8330.25</v>
      </c>
    </row>
    <row r="186" s="1" customFormat="1" ht="13.5" outlineLevel="2" spans="1:21">
      <c r="A186" s="15">
        <v>176</v>
      </c>
      <c r="B186" s="15" t="s">
        <v>439</v>
      </c>
      <c r="C186" s="16" t="s">
        <v>446</v>
      </c>
      <c r="D186" s="15" t="s">
        <v>447</v>
      </c>
      <c r="E186" s="15">
        <v>30</v>
      </c>
      <c r="F186" s="17">
        <v>3328</v>
      </c>
      <c r="G186" s="18">
        <v>1378.79</v>
      </c>
      <c r="H186" s="18">
        <v>733.19</v>
      </c>
      <c r="I186" s="18">
        <v>7345.01</v>
      </c>
      <c r="J186" s="18">
        <f t="shared" si="64"/>
        <v>1087.97230088496</v>
      </c>
      <c r="K186" s="18">
        <f>VLOOKUP(D186,'[1]8月'!$B$1:$G$65536,6,FALSE)</f>
        <v>665.6</v>
      </c>
      <c r="L186" s="18">
        <f t="shared" si="65"/>
        <v>9034.61769911504</v>
      </c>
      <c r="M186" s="18">
        <f t="shared" si="66"/>
        <v>129.792</v>
      </c>
      <c r="N186" s="18">
        <f t="shared" si="67"/>
        <v>225.865442477876</v>
      </c>
      <c r="O186" s="18">
        <f t="shared" si="68"/>
        <v>135.519265486726</v>
      </c>
      <c r="P186" s="18">
        <f t="shared" si="69"/>
        <v>180.692353982301</v>
      </c>
      <c r="Q186" s="18"/>
      <c r="R186" s="26">
        <v>8362.75</v>
      </c>
      <c r="S186" s="15"/>
      <c r="T186" s="5">
        <v>8362.75</v>
      </c>
      <c r="U186" s="5">
        <v>8362.75</v>
      </c>
    </row>
    <row r="187" s="1" customFormat="1" ht="13.5" outlineLevel="2" spans="1:21">
      <c r="A187" s="15">
        <v>177</v>
      </c>
      <c r="B187" s="15" t="s">
        <v>439</v>
      </c>
      <c r="C187" s="16" t="s">
        <v>448</v>
      </c>
      <c r="D187" s="15" t="s">
        <v>449</v>
      </c>
      <c r="E187" s="15">
        <v>30</v>
      </c>
      <c r="F187" s="17">
        <v>3150</v>
      </c>
      <c r="G187" s="18">
        <v>1305.05</v>
      </c>
      <c r="H187" s="18">
        <v>702.78</v>
      </c>
      <c r="I187" s="18">
        <v>7380.52</v>
      </c>
      <c r="J187" s="18">
        <f t="shared" si="64"/>
        <v>1080.07566371681</v>
      </c>
      <c r="K187" s="18">
        <f>VLOOKUP(D187,'[1]8月'!$B$1:$G$65536,6,FALSE)</f>
        <v>630</v>
      </c>
      <c r="L187" s="18">
        <f t="shared" si="65"/>
        <v>8938.27433628319</v>
      </c>
      <c r="M187" s="18">
        <f t="shared" si="66"/>
        <v>122.85</v>
      </c>
      <c r="N187" s="18">
        <f t="shared" si="67"/>
        <v>223.45685840708</v>
      </c>
      <c r="O187" s="18">
        <f t="shared" si="68"/>
        <v>134.074115044248</v>
      </c>
      <c r="P187" s="18">
        <f t="shared" si="69"/>
        <v>178.765486725664</v>
      </c>
      <c r="Q187" s="18"/>
      <c r="R187" s="26">
        <v>8279.13</v>
      </c>
      <c r="S187" s="15"/>
      <c r="T187" s="5">
        <v>8279.13</v>
      </c>
      <c r="U187" s="5">
        <v>8279.13</v>
      </c>
    </row>
    <row r="188" s="1" customFormat="1" ht="13.5" outlineLevel="2" spans="1:21">
      <c r="A188" s="15">
        <v>178</v>
      </c>
      <c r="B188" s="15" t="s">
        <v>439</v>
      </c>
      <c r="C188" s="16" t="s">
        <v>450</v>
      </c>
      <c r="D188" s="15" t="s">
        <v>451</v>
      </c>
      <c r="E188" s="15">
        <v>30</v>
      </c>
      <c r="F188" s="17">
        <v>2992</v>
      </c>
      <c r="G188" s="18">
        <v>1239.59</v>
      </c>
      <c r="H188" s="18">
        <v>813.72</v>
      </c>
      <c r="I188" s="18">
        <v>7354.99</v>
      </c>
      <c r="J188" s="18">
        <f t="shared" si="64"/>
        <v>1082.37079646018</v>
      </c>
      <c r="K188" s="18">
        <f>VLOOKUP(D188,'[1]8月'!$B$1:$G$65536,6,FALSE)</f>
        <v>598.4</v>
      </c>
      <c r="L188" s="18">
        <f t="shared" si="65"/>
        <v>8924.32920353982</v>
      </c>
      <c r="M188" s="18">
        <f t="shared" si="66"/>
        <v>116.688</v>
      </c>
      <c r="N188" s="18">
        <f t="shared" si="67"/>
        <v>223.108230088496</v>
      </c>
      <c r="O188" s="18">
        <f t="shared" si="68"/>
        <v>133.864938053097</v>
      </c>
      <c r="P188" s="18">
        <f t="shared" si="69"/>
        <v>178.486584070796</v>
      </c>
      <c r="Q188" s="18"/>
      <c r="R188" s="26">
        <v>8272.18</v>
      </c>
      <c r="S188" s="15"/>
      <c r="T188" s="5">
        <v>8272.18</v>
      </c>
      <c r="U188" s="5">
        <v>8272.18</v>
      </c>
    </row>
    <row r="189" s="1" customFormat="1" ht="13.5" outlineLevel="2" spans="1:21">
      <c r="A189" s="15">
        <v>179</v>
      </c>
      <c r="B189" s="15" t="s">
        <v>439</v>
      </c>
      <c r="C189" s="16" t="s">
        <v>452</v>
      </c>
      <c r="D189" s="15" t="s">
        <v>453</v>
      </c>
      <c r="E189" s="15">
        <v>30</v>
      </c>
      <c r="F189" s="17">
        <v>3280</v>
      </c>
      <c r="G189" s="18">
        <v>1358.9</v>
      </c>
      <c r="H189" s="18">
        <v>744.56</v>
      </c>
      <c r="I189" s="18">
        <v>7208.61</v>
      </c>
      <c r="J189" s="18">
        <f t="shared" si="64"/>
        <v>1071.30008849558</v>
      </c>
      <c r="K189" s="18">
        <f>VLOOKUP(D189,'[1]8月'!$B$1:$G$65536,6,FALSE)</f>
        <v>656</v>
      </c>
      <c r="L189" s="18">
        <f t="shared" si="65"/>
        <v>8896.76991150443</v>
      </c>
      <c r="M189" s="18">
        <f t="shared" si="66"/>
        <v>127.92</v>
      </c>
      <c r="N189" s="18">
        <f t="shared" si="67"/>
        <v>222.419247787611</v>
      </c>
      <c r="O189" s="18">
        <f t="shared" si="68"/>
        <v>133.451548672566</v>
      </c>
      <c r="P189" s="18">
        <f t="shared" si="69"/>
        <v>177.935398230089</v>
      </c>
      <c r="Q189" s="18"/>
      <c r="R189" s="26">
        <v>8235.04</v>
      </c>
      <c r="S189" s="15"/>
      <c r="T189" s="5">
        <v>8235.04</v>
      </c>
      <c r="U189" s="5">
        <v>8235.04</v>
      </c>
    </row>
    <row r="190" s="1" customFormat="1" ht="13.5" outlineLevel="2" spans="1:21">
      <c r="A190" s="15">
        <v>180</v>
      </c>
      <c r="B190" s="15" t="s">
        <v>439</v>
      </c>
      <c r="C190" s="16" t="s">
        <v>454</v>
      </c>
      <c r="D190" s="15" t="s">
        <v>455</v>
      </c>
      <c r="E190" s="15">
        <v>30</v>
      </c>
      <c r="F190" s="17">
        <v>3299</v>
      </c>
      <c r="G190" s="18">
        <v>1366.78</v>
      </c>
      <c r="H190" s="18">
        <v>746.56</v>
      </c>
      <c r="I190" s="18">
        <v>7383.12</v>
      </c>
      <c r="J190" s="18">
        <f t="shared" si="64"/>
        <v>1092.51309734513</v>
      </c>
      <c r="K190" s="18">
        <f>VLOOKUP(D190,'[1]8月'!$B$1:$G$65536,6,FALSE)</f>
        <v>659.8</v>
      </c>
      <c r="L190" s="18">
        <f t="shared" si="65"/>
        <v>9063.74690265487</v>
      </c>
      <c r="M190" s="18">
        <f t="shared" si="66"/>
        <v>128.661</v>
      </c>
      <c r="N190" s="18">
        <f t="shared" si="67"/>
        <v>226.593672566372</v>
      </c>
      <c r="O190" s="18">
        <f t="shared" si="68"/>
        <v>135.956203539823</v>
      </c>
      <c r="P190" s="18">
        <f t="shared" si="69"/>
        <v>181.274938053097</v>
      </c>
      <c r="Q190" s="18"/>
      <c r="R190" s="26">
        <v>8391.26</v>
      </c>
      <c r="S190" s="15"/>
      <c r="T190" s="5">
        <v>8391.26</v>
      </c>
      <c r="U190" s="5">
        <v>8391.26</v>
      </c>
    </row>
    <row r="191" s="1" customFormat="1" ht="13.5" outlineLevel="2" spans="1:21">
      <c r="A191" s="15">
        <v>181</v>
      </c>
      <c r="B191" s="15" t="s">
        <v>439</v>
      </c>
      <c r="C191" s="16" t="s">
        <v>456</v>
      </c>
      <c r="D191" s="15" t="s">
        <v>457</v>
      </c>
      <c r="E191" s="15">
        <v>30</v>
      </c>
      <c r="F191" s="17">
        <v>3389</v>
      </c>
      <c r="G191" s="18">
        <v>1404.06</v>
      </c>
      <c r="H191" s="18">
        <v>794.34</v>
      </c>
      <c r="I191" s="18">
        <v>7578.59</v>
      </c>
      <c r="J191" s="18">
        <f t="shared" si="64"/>
        <v>1124.78646017699</v>
      </c>
      <c r="K191" s="18">
        <f>VLOOKUP(D191,'[1]8月'!$B$1:$G$65536,6,FALSE)</f>
        <v>677.8</v>
      </c>
      <c r="L191" s="18">
        <f t="shared" si="65"/>
        <v>9330.00353982301</v>
      </c>
      <c r="M191" s="18">
        <f t="shared" si="66"/>
        <v>132.171</v>
      </c>
      <c r="N191" s="18">
        <f t="shared" si="67"/>
        <v>233.250088495575</v>
      </c>
      <c r="O191" s="18">
        <f t="shared" si="68"/>
        <v>139.950053097345</v>
      </c>
      <c r="P191" s="18">
        <f t="shared" si="69"/>
        <v>186.60007079646</v>
      </c>
      <c r="Q191" s="18"/>
      <c r="R191" s="26">
        <v>8638.03</v>
      </c>
      <c r="S191" s="15"/>
      <c r="T191" s="5">
        <v>8638.03</v>
      </c>
      <c r="U191" s="5">
        <v>8638.03</v>
      </c>
    </row>
    <row r="192" s="1" customFormat="1" ht="13.5" outlineLevel="2" spans="1:21">
      <c r="A192" s="15">
        <v>182</v>
      </c>
      <c r="B192" s="15" t="s">
        <v>439</v>
      </c>
      <c r="C192" s="16" t="s">
        <v>458</v>
      </c>
      <c r="D192" s="15" t="s">
        <v>459</v>
      </c>
      <c r="E192" s="15">
        <v>30</v>
      </c>
      <c r="F192" s="17">
        <v>2859</v>
      </c>
      <c r="G192" s="18">
        <v>1184.48</v>
      </c>
      <c r="H192" s="18">
        <v>598.85</v>
      </c>
      <c r="I192" s="18">
        <v>6342.85</v>
      </c>
      <c r="J192" s="18">
        <f t="shared" si="64"/>
        <v>934.870265486726</v>
      </c>
      <c r="K192" s="18">
        <f>VLOOKUP(D192,'[1]8月'!$B$1:$G$65536,6,FALSE)</f>
        <v>571.8</v>
      </c>
      <c r="L192" s="18">
        <f t="shared" si="65"/>
        <v>7763.10973451327</v>
      </c>
      <c r="M192" s="18">
        <f t="shared" si="66"/>
        <v>111.501</v>
      </c>
      <c r="N192" s="18">
        <f t="shared" si="67"/>
        <v>194.077743362832</v>
      </c>
      <c r="O192" s="18">
        <f t="shared" si="68"/>
        <v>116.446646017699</v>
      </c>
      <c r="P192" s="18">
        <f t="shared" si="69"/>
        <v>155.262194690265</v>
      </c>
      <c r="Q192" s="18"/>
      <c r="R192" s="26">
        <v>7185.82</v>
      </c>
      <c r="S192" s="15"/>
      <c r="T192" s="5">
        <v>7185.82</v>
      </c>
      <c r="U192" s="5">
        <v>7185.82</v>
      </c>
    </row>
    <row r="193" s="1" customFormat="1" ht="13.5" outlineLevel="2" spans="1:21">
      <c r="A193" s="15">
        <v>183</v>
      </c>
      <c r="B193" s="15" t="s">
        <v>439</v>
      </c>
      <c r="C193" s="16" t="s">
        <v>460</v>
      </c>
      <c r="D193" s="15" t="s">
        <v>461</v>
      </c>
      <c r="E193" s="15">
        <v>30</v>
      </c>
      <c r="F193" s="17">
        <v>3012</v>
      </c>
      <c r="G193" s="18">
        <v>1247.87</v>
      </c>
      <c r="H193" s="18">
        <v>710.79</v>
      </c>
      <c r="I193" s="18">
        <v>6953.3</v>
      </c>
      <c r="J193" s="18">
        <f t="shared" si="64"/>
        <v>1025.26973451327</v>
      </c>
      <c r="K193" s="18"/>
      <c r="L193" s="18">
        <f t="shared" si="65"/>
        <v>7886.69026548672</v>
      </c>
      <c r="M193" s="18">
        <f t="shared" si="66"/>
        <v>117.468</v>
      </c>
      <c r="N193" s="18">
        <f t="shared" si="67"/>
        <v>197.167256637168</v>
      </c>
      <c r="O193" s="18">
        <f t="shared" si="68"/>
        <v>118.300353982301</v>
      </c>
      <c r="P193" s="18">
        <f t="shared" si="69"/>
        <v>157.733805309734</v>
      </c>
      <c r="Q193" s="18"/>
      <c r="R193" s="26">
        <v>7296.02</v>
      </c>
      <c r="S193" s="15"/>
      <c r="T193" s="5">
        <v>7296.02</v>
      </c>
      <c r="U193" s="5">
        <v>7296.02</v>
      </c>
    </row>
    <row r="194" s="1" customFormat="1" ht="13.5" outlineLevel="2" spans="1:21">
      <c r="A194" s="15">
        <v>184</v>
      </c>
      <c r="B194" s="15" t="s">
        <v>439</v>
      </c>
      <c r="C194" s="16" t="s">
        <v>462</v>
      </c>
      <c r="D194" s="15" t="s">
        <v>463</v>
      </c>
      <c r="E194" s="15">
        <v>30</v>
      </c>
      <c r="F194" s="17">
        <v>3450</v>
      </c>
      <c r="G194" s="18">
        <v>1429.34</v>
      </c>
      <c r="H194" s="18">
        <v>684.73</v>
      </c>
      <c r="I194" s="18">
        <v>7343.69</v>
      </c>
      <c r="J194" s="18">
        <f t="shared" si="64"/>
        <v>1088.06088495575</v>
      </c>
      <c r="K194" s="18">
        <f>VLOOKUP(D194,'[1]8月'!$B$1:$G$65536,6,FALSE)</f>
        <v>690</v>
      </c>
      <c r="L194" s="18">
        <f t="shared" si="65"/>
        <v>9059.69911504425</v>
      </c>
      <c r="M194" s="18">
        <f t="shared" si="66"/>
        <v>134.55</v>
      </c>
      <c r="N194" s="18">
        <f t="shared" si="67"/>
        <v>226.492477876106</v>
      </c>
      <c r="O194" s="18">
        <f t="shared" si="68"/>
        <v>135.895486725664</v>
      </c>
      <c r="P194" s="18">
        <f t="shared" si="69"/>
        <v>181.193982300885</v>
      </c>
      <c r="Q194" s="18"/>
      <c r="R194" s="26">
        <v>8381.57</v>
      </c>
      <c r="S194" s="15"/>
      <c r="T194" s="5">
        <v>8381.57</v>
      </c>
      <c r="U194" s="5">
        <v>8381.57</v>
      </c>
    </row>
    <row r="195" s="1" customFormat="1" ht="13.5" outlineLevel="2" spans="1:21">
      <c r="A195" s="15">
        <v>185</v>
      </c>
      <c r="B195" s="15" t="s">
        <v>439</v>
      </c>
      <c r="C195" s="16" t="s">
        <v>464</v>
      </c>
      <c r="D195" s="15" t="s">
        <v>465</v>
      </c>
      <c r="E195" s="15">
        <v>30</v>
      </c>
      <c r="F195" s="17">
        <v>3094</v>
      </c>
      <c r="G195" s="18">
        <v>1281.84</v>
      </c>
      <c r="H195" s="18">
        <v>757.92</v>
      </c>
      <c r="I195" s="18">
        <v>7099.09</v>
      </c>
      <c r="J195" s="18">
        <f t="shared" si="64"/>
        <v>1051.37212389381</v>
      </c>
      <c r="K195" s="18">
        <f>VLOOKUP(D195,'[1]8月'!$B$1:$G$65536,6,FALSE)</f>
        <v>618.8</v>
      </c>
      <c r="L195" s="18">
        <f t="shared" si="65"/>
        <v>8706.27787610619</v>
      </c>
      <c r="M195" s="18">
        <f t="shared" si="66"/>
        <v>120.666</v>
      </c>
      <c r="N195" s="18">
        <f t="shared" si="67"/>
        <v>217.656946902655</v>
      </c>
      <c r="O195" s="18">
        <f t="shared" si="68"/>
        <v>130.594168141593</v>
      </c>
      <c r="P195" s="18">
        <f t="shared" si="69"/>
        <v>174.125557522124</v>
      </c>
      <c r="Q195" s="18"/>
      <c r="R195" s="26">
        <v>8063.24</v>
      </c>
      <c r="S195" s="15"/>
      <c r="T195" s="5">
        <v>8063.24</v>
      </c>
      <c r="U195" s="5">
        <v>8063.24</v>
      </c>
    </row>
    <row r="196" s="1" customFormat="1" ht="13.5" outlineLevel="2" spans="1:21">
      <c r="A196" s="15">
        <v>186</v>
      </c>
      <c r="B196" s="15" t="s">
        <v>439</v>
      </c>
      <c r="C196" s="16" t="s">
        <v>466</v>
      </c>
      <c r="D196" s="15" t="s">
        <v>467</v>
      </c>
      <c r="E196" s="15">
        <v>30</v>
      </c>
      <c r="F196" s="17">
        <v>3295</v>
      </c>
      <c r="G196" s="18">
        <v>1365.12</v>
      </c>
      <c r="H196" s="18">
        <v>720.15</v>
      </c>
      <c r="I196" s="18">
        <v>7438.37</v>
      </c>
      <c r="J196" s="18">
        <f t="shared" si="64"/>
        <v>1095.64</v>
      </c>
      <c r="K196" s="18">
        <f>VLOOKUP(D196,'[1]8月'!$B$1:$G$65536,6,FALSE)</f>
        <v>659</v>
      </c>
      <c r="L196" s="18">
        <f t="shared" si="65"/>
        <v>9087</v>
      </c>
      <c r="M196" s="18">
        <f t="shared" si="66"/>
        <v>128.505</v>
      </c>
      <c r="N196" s="18">
        <f t="shared" si="67"/>
        <v>227.175</v>
      </c>
      <c r="O196" s="18">
        <f t="shared" si="68"/>
        <v>136.305</v>
      </c>
      <c r="P196" s="18">
        <f t="shared" si="69"/>
        <v>181.74</v>
      </c>
      <c r="Q196" s="18"/>
      <c r="R196" s="26">
        <v>8413.28</v>
      </c>
      <c r="S196" s="15"/>
      <c r="T196" s="5">
        <v>8413.28</v>
      </c>
      <c r="U196" s="5">
        <v>8413.28</v>
      </c>
    </row>
    <row r="197" s="1" customFormat="1" ht="13.5" outlineLevel="2" spans="1:21">
      <c r="A197" s="15">
        <v>187</v>
      </c>
      <c r="B197" s="15" t="s">
        <v>439</v>
      </c>
      <c r="C197" s="16" t="s">
        <v>468</v>
      </c>
      <c r="D197" s="15" t="s">
        <v>469</v>
      </c>
      <c r="E197" s="15">
        <v>30</v>
      </c>
      <c r="F197" s="17">
        <v>3421</v>
      </c>
      <c r="G197" s="18">
        <v>1417.32</v>
      </c>
      <c r="H197" s="18">
        <v>811.72</v>
      </c>
      <c r="I197" s="18">
        <v>7641.55</v>
      </c>
      <c r="J197" s="18">
        <f t="shared" si="64"/>
        <v>1135.55460176991</v>
      </c>
      <c r="K197" s="18">
        <f>VLOOKUP(D197,'[1]8月'!$B$1:$G$65536,6,FALSE)</f>
        <v>684.2</v>
      </c>
      <c r="L197" s="18">
        <f t="shared" si="65"/>
        <v>9419.23539823009</v>
      </c>
      <c r="M197" s="18">
        <f t="shared" si="66"/>
        <v>133.419</v>
      </c>
      <c r="N197" s="18">
        <f t="shared" si="67"/>
        <v>235.480884955752</v>
      </c>
      <c r="O197" s="18">
        <f t="shared" si="68"/>
        <v>141.288530973451</v>
      </c>
      <c r="P197" s="18">
        <f t="shared" si="69"/>
        <v>188.384707964602</v>
      </c>
      <c r="Q197" s="18"/>
      <c r="R197" s="26">
        <v>8720.66</v>
      </c>
      <c r="S197" s="15"/>
      <c r="T197" s="5">
        <v>8720.66</v>
      </c>
      <c r="U197" s="5">
        <v>8720.66</v>
      </c>
    </row>
    <row r="198" s="1" customFormat="1" ht="13.5" outlineLevel="2" spans="1:21">
      <c r="A198" s="15">
        <v>188</v>
      </c>
      <c r="B198" s="15" t="s">
        <v>439</v>
      </c>
      <c r="C198" s="16" t="s">
        <v>470</v>
      </c>
      <c r="D198" s="15" t="s">
        <v>471</v>
      </c>
      <c r="E198" s="15">
        <v>30</v>
      </c>
      <c r="F198" s="17">
        <v>3332</v>
      </c>
      <c r="G198" s="18">
        <v>1380.45</v>
      </c>
      <c r="H198" s="18">
        <v>674.37</v>
      </c>
      <c r="I198" s="18">
        <v>7565.62</v>
      </c>
      <c r="J198" s="18">
        <f t="shared" si="64"/>
        <v>1106.77628318584</v>
      </c>
      <c r="K198" s="18">
        <f>VLOOKUP(D198,'[1]8月'!$B$1:$G$65536,6,FALSE)</f>
        <v>666.4</v>
      </c>
      <c r="L198" s="18">
        <f t="shared" si="65"/>
        <v>9180.06371681416</v>
      </c>
      <c r="M198" s="18">
        <f t="shared" si="66"/>
        <v>129.948</v>
      </c>
      <c r="N198" s="18">
        <f t="shared" si="67"/>
        <v>229.501592920354</v>
      </c>
      <c r="O198" s="18">
        <f t="shared" si="68"/>
        <v>137.700955752212</v>
      </c>
      <c r="P198" s="18">
        <f t="shared" si="69"/>
        <v>183.601274336283</v>
      </c>
      <c r="Q198" s="18"/>
      <c r="R198" s="26">
        <v>8499.31</v>
      </c>
      <c r="S198" s="15"/>
      <c r="T198" s="5">
        <v>8499.31</v>
      </c>
      <c r="U198" s="5">
        <v>8499.31</v>
      </c>
    </row>
    <row r="199" s="1" customFormat="1" ht="13.5" outlineLevel="2" spans="1:21">
      <c r="A199" s="15">
        <v>189</v>
      </c>
      <c r="B199" s="15" t="s">
        <v>439</v>
      </c>
      <c r="C199" s="16" t="s">
        <v>472</v>
      </c>
      <c r="D199" s="15" t="s">
        <v>473</v>
      </c>
      <c r="E199" s="15">
        <v>30</v>
      </c>
      <c r="F199" s="17">
        <v>2609</v>
      </c>
      <c r="G199" s="18">
        <v>1080.91</v>
      </c>
      <c r="H199" s="18">
        <v>684.07</v>
      </c>
      <c r="I199" s="18">
        <v>7114.1</v>
      </c>
      <c r="J199" s="18">
        <f t="shared" si="64"/>
        <v>1021.48707964602</v>
      </c>
      <c r="K199" s="18">
        <f>VLOOKUP(D199,'[1]8月'!$B$1:$G$65536,6,FALSE)</f>
        <v>521.8</v>
      </c>
      <c r="L199" s="18">
        <f t="shared" si="65"/>
        <v>8379.39292035398</v>
      </c>
      <c r="M199" s="18">
        <f t="shared" si="66"/>
        <v>101.751</v>
      </c>
      <c r="N199" s="18">
        <f t="shared" si="67"/>
        <v>209.48482300885</v>
      </c>
      <c r="O199" s="18">
        <f t="shared" si="68"/>
        <v>125.69089380531</v>
      </c>
      <c r="P199" s="18">
        <f t="shared" si="69"/>
        <v>167.58785840708</v>
      </c>
      <c r="Q199" s="18"/>
      <c r="R199" s="26">
        <v>7774.88</v>
      </c>
      <c r="S199" s="15"/>
      <c r="T199" s="5">
        <v>7774.88</v>
      </c>
      <c r="U199" s="5">
        <v>7774.88</v>
      </c>
    </row>
    <row r="200" s="1" customFormat="1" ht="13.5" outlineLevel="2" spans="1:21">
      <c r="A200" s="15">
        <v>190</v>
      </c>
      <c r="B200" s="15" t="s">
        <v>439</v>
      </c>
      <c r="C200" s="16" t="s">
        <v>474</v>
      </c>
      <c r="D200" s="15" t="s">
        <v>475</v>
      </c>
      <c r="E200" s="15">
        <v>30</v>
      </c>
      <c r="F200" s="17">
        <v>2739</v>
      </c>
      <c r="G200" s="18">
        <v>1134.77</v>
      </c>
      <c r="H200" s="18">
        <v>628.92</v>
      </c>
      <c r="I200" s="18">
        <v>6242.08</v>
      </c>
      <c r="J200" s="18">
        <f t="shared" si="64"/>
        <v>921.01778761062</v>
      </c>
      <c r="K200" s="18">
        <f>VLOOKUP(D200,'[1]8月'!$B$1:$G$65536,6,FALSE)</f>
        <v>547.8</v>
      </c>
      <c r="L200" s="18">
        <f t="shared" si="65"/>
        <v>7632.55221238938</v>
      </c>
      <c r="M200" s="18">
        <f t="shared" si="66"/>
        <v>106.821</v>
      </c>
      <c r="N200" s="18">
        <f t="shared" si="67"/>
        <v>190.813805309735</v>
      </c>
      <c r="O200" s="18">
        <f t="shared" si="68"/>
        <v>114.488283185841</v>
      </c>
      <c r="P200" s="18">
        <f t="shared" si="69"/>
        <v>152.651044247788</v>
      </c>
      <c r="Q200" s="18"/>
      <c r="R200" s="26">
        <v>7067.78</v>
      </c>
      <c r="S200" s="15"/>
      <c r="T200" s="5">
        <v>7067.78</v>
      </c>
      <c r="U200" s="5">
        <v>7067.78</v>
      </c>
    </row>
    <row r="201" s="1" customFormat="1" ht="13.5" outlineLevel="2" spans="1:21">
      <c r="A201" s="15">
        <v>191</v>
      </c>
      <c r="B201" s="15" t="s">
        <v>439</v>
      </c>
      <c r="C201" s="16" t="s">
        <v>476</v>
      </c>
      <c r="D201" s="15" t="s">
        <v>477</v>
      </c>
      <c r="E201" s="15">
        <v>30</v>
      </c>
      <c r="F201" s="17">
        <v>3144</v>
      </c>
      <c r="G201" s="18">
        <v>1302.56</v>
      </c>
      <c r="H201" s="18">
        <v>721.83</v>
      </c>
      <c r="I201" s="18">
        <v>7067.85</v>
      </c>
      <c r="J201" s="18">
        <f t="shared" si="64"/>
        <v>1046.00991150442</v>
      </c>
      <c r="K201" s="18">
        <f>VLOOKUP(D201,'[1]8月'!$B$1:$G$65536,6,FALSE)</f>
        <v>628.8</v>
      </c>
      <c r="L201" s="18">
        <f t="shared" si="65"/>
        <v>8675.03008849557</v>
      </c>
      <c r="M201" s="18">
        <f t="shared" si="66"/>
        <v>122.616</v>
      </c>
      <c r="N201" s="18">
        <f t="shared" si="67"/>
        <v>216.875752212389</v>
      </c>
      <c r="O201" s="18">
        <f t="shared" si="68"/>
        <v>130.125451327434</v>
      </c>
      <c r="P201" s="18">
        <f t="shared" si="69"/>
        <v>173.500601769911</v>
      </c>
      <c r="Q201" s="18"/>
      <c r="R201" s="26">
        <v>8031.91</v>
      </c>
      <c r="S201" s="15"/>
      <c r="T201" s="5">
        <v>8031.91</v>
      </c>
      <c r="U201" s="5">
        <v>8031.91</v>
      </c>
    </row>
    <row r="202" s="1" customFormat="1" ht="13.5" outlineLevel="2" spans="1:21">
      <c r="A202" s="15">
        <v>192</v>
      </c>
      <c r="B202" s="15" t="s">
        <v>439</v>
      </c>
      <c r="C202" s="16" t="s">
        <v>478</v>
      </c>
      <c r="D202" s="15" t="s">
        <v>479</v>
      </c>
      <c r="E202" s="15">
        <v>30</v>
      </c>
      <c r="F202" s="17">
        <v>2811</v>
      </c>
      <c r="G202" s="18">
        <v>1164.6</v>
      </c>
      <c r="H202" s="18">
        <v>651.32</v>
      </c>
      <c r="I202" s="18">
        <v>6596.43</v>
      </c>
      <c r="J202" s="18">
        <f t="shared" si="64"/>
        <v>967.792477876106</v>
      </c>
      <c r="K202" s="18">
        <f>VLOOKUP(D202,'[1]8月'!$B$1:$G$65536,6,FALSE)</f>
        <v>562.2</v>
      </c>
      <c r="L202" s="18">
        <f t="shared" si="65"/>
        <v>8006.75752212389</v>
      </c>
      <c r="M202" s="18">
        <f t="shared" si="66"/>
        <v>109.629</v>
      </c>
      <c r="N202" s="18">
        <f t="shared" si="67"/>
        <v>200.168938053097</v>
      </c>
      <c r="O202" s="18">
        <f t="shared" si="68"/>
        <v>120.101362831858</v>
      </c>
      <c r="P202" s="18">
        <f t="shared" si="69"/>
        <v>160.135150442478</v>
      </c>
      <c r="Q202" s="18"/>
      <c r="R202" s="26">
        <v>7416.72</v>
      </c>
      <c r="S202" s="15"/>
      <c r="T202" s="5">
        <v>7416.72</v>
      </c>
      <c r="U202" s="5">
        <v>7416.72</v>
      </c>
    </row>
    <row r="203" s="1" customFormat="1" ht="13.5" outlineLevel="2" spans="1:21">
      <c r="A203" s="15">
        <v>193</v>
      </c>
      <c r="B203" s="15" t="s">
        <v>439</v>
      </c>
      <c r="C203" s="16" t="s">
        <v>480</v>
      </c>
      <c r="D203" s="15" t="s">
        <v>481</v>
      </c>
      <c r="E203" s="15">
        <v>30</v>
      </c>
      <c r="F203" s="17">
        <v>3253</v>
      </c>
      <c r="G203" s="18">
        <v>1347.72</v>
      </c>
      <c r="H203" s="18">
        <v>805.03</v>
      </c>
      <c r="I203" s="18">
        <v>7680.47</v>
      </c>
      <c r="J203" s="18">
        <f t="shared" si="64"/>
        <v>1131.25539823009</v>
      </c>
      <c r="K203" s="18">
        <f>VLOOKUP(D203,'[1]8月'!$B$1:$G$65536,6,FALSE)</f>
        <v>650.6</v>
      </c>
      <c r="L203" s="18">
        <f t="shared" si="65"/>
        <v>9352.56460176991</v>
      </c>
      <c r="M203" s="18">
        <f t="shared" si="66"/>
        <v>126.867</v>
      </c>
      <c r="N203" s="18">
        <f t="shared" si="67"/>
        <v>233.814115044248</v>
      </c>
      <c r="O203" s="18">
        <f t="shared" si="68"/>
        <v>140.288469026549</v>
      </c>
      <c r="P203" s="18">
        <f t="shared" si="69"/>
        <v>187.051292035398</v>
      </c>
      <c r="Q203" s="18"/>
      <c r="R203" s="26">
        <v>8664.54</v>
      </c>
      <c r="S203" s="15"/>
      <c r="T203" s="5">
        <v>8664.54</v>
      </c>
      <c r="U203" s="5">
        <v>8664.54</v>
      </c>
    </row>
    <row r="204" s="1" customFormat="1" ht="13.5" outlineLevel="2" spans="1:21">
      <c r="A204" s="15">
        <v>194</v>
      </c>
      <c r="B204" s="15" t="s">
        <v>439</v>
      </c>
      <c r="C204" s="16" t="s">
        <v>482</v>
      </c>
      <c r="D204" s="15" t="s">
        <v>483</v>
      </c>
      <c r="E204" s="15">
        <v>30</v>
      </c>
      <c r="F204" s="17">
        <v>2429</v>
      </c>
      <c r="G204" s="18">
        <v>1006.33</v>
      </c>
      <c r="H204" s="18">
        <v>660.34</v>
      </c>
      <c r="I204" s="18">
        <v>6141.06</v>
      </c>
      <c r="J204" s="18">
        <f t="shared" si="64"/>
        <v>898.234424778761</v>
      </c>
      <c r="K204" s="18">
        <f>VLOOKUP(D204,'[1]8月'!$B$1:$G$65536,6,FALSE)</f>
        <v>485.8</v>
      </c>
      <c r="L204" s="18">
        <f t="shared" si="65"/>
        <v>7395.29557522124</v>
      </c>
      <c r="M204" s="18">
        <f t="shared" si="66"/>
        <v>94.731</v>
      </c>
      <c r="N204" s="18">
        <f t="shared" si="67"/>
        <v>184.882389380531</v>
      </c>
      <c r="O204" s="18">
        <f t="shared" si="68"/>
        <v>110.929433628319</v>
      </c>
      <c r="P204" s="18">
        <f t="shared" si="69"/>
        <v>147.905911504425</v>
      </c>
      <c r="Q204" s="18"/>
      <c r="R204" s="26">
        <v>6856.85</v>
      </c>
      <c r="S204" s="15"/>
      <c r="T204" s="5">
        <v>6856.85</v>
      </c>
      <c r="U204" s="5">
        <v>6856.85</v>
      </c>
    </row>
    <row r="205" s="1" customFormat="1" ht="13.5" outlineLevel="2" spans="1:21">
      <c r="A205" s="15">
        <v>195</v>
      </c>
      <c r="B205" s="15" t="s">
        <v>439</v>
      </c>
      <c r="C205" s="16" t="s">
        <v>484</v>
      </c>
      <c r="D205" s="15" t="s">
        <v>485</v>
      </c>
      <c r="E205" s="15">
        <v>30</v>
      </c>
      <c r="F205" s="17">
        <v>3418</v>
      </c>
      <c r="G205" s="18">
        <v>1416.08</v>
      </c>
      <c r="H205" s="18">
        <v>789.67</v>
      </c>
      <c r="I205" s="18">
        <v>7379.61</v>
      </c>
      <c r="J205" s="18">
        <f t="shared" si="64"/>
        <v>1102.74053097345</v>
      </c>
      <c r="K205" s="18">
        <f>VLOOKUP(D205,'[1]8月'!$B$1:$G$65536,6,FALSE)</f>
        <v>683.6</v>
      </c>
      <c r="L205" s="18">
        <f t="shared" si="65"/>
        <v>9166.21946902655</v>
      </c>
      <c r="M205" s="18">
        <f t="shared" si="66"/>
        <v>133.302</v>
      </c>
      <c r="N205" s="18">
        <f t="shared" si="67"/>
        <v>229.155486725664</v>
      </c>
      <c r="O205" s="18">
        <f t="shared" si="68"/>
        <v>137.493292035398</v>
      </c>
      <c r="P205" s="18">
        <f t="shared" si="69"/>
        <v>183.324389380531</v>
      </c>
      <c r="Q205" s="18"/>
      <c r="R205" s="26">
        <v>8482.94</v>
      </c>
      <c r="S205" s="15"/>
      <c r="T205" s="5">
        <v>8482.94</v>
      </c>
      <c r="U205" s="5">
        <v>8482.94</v>
      </c>
    </row>
    <row r="206" s="1" customFormat="1" ht="13.5" outlineLevel="2" spans="1:21">
      <c r="A206" s="15">
        <v>196</v>
      </c>
      <c r="B206" s="15" t="s">
        <v>439</v>
      </c>
      <c r="C206" s="16" t="s">
        <v>486</v>
      </c>
      <c r="D206" s="15" t="s">
        <v>487</v>
      </c>
      <c r="E206" s="15">
        <v>30</v>
      </c>
      <c r="F206" s="17">
        <v>2887</v>
      </c>
      <c r="G206" s="18">
        <v>1196.08</v>
      </c>
      <c r="H206" s="18">
        <v>714.14</v>
      </c>
      <c r="I206" s="18">
        <v>6794.97</v>
      </c>
      <c r="J206" s="18">
        <f t="shared" si="64"/>
        <v>1001.48203539823</v>
      </c>
      <c r="K206" s="18">
        <f>VLOOKUP(D206,'[1]8月'!$B$1:$G$65536,6,FALSE)</f>
        <v>577.4</v>
      </c>
      <c r="L206" s="18">
        <f t="shared" si="65"/>
        <v>8281.10796460177</v>
      </c>
      <c r="M206" s="18">
        <f t="shared" si="66"/>
        <v>112.593</v>
      </c>
      <c r="N206" s="18">
        <f t="shared" si="67"/>
        <v>207.027699115044</v>
      </c>
      <c r="O206" s="18">
        <f t="shared" si="68"/>
        <v>124.216619469027</v>
      </c>
      <c r="P206" s="18">
        <f t="shared" si="69"/>
        <v>165.622159292035</v>
      </c>
      <c r="Q206" s="18"/>
      <c r="R206" s="26">
        <v>7671.65</v>
      </c>
      <c r="S206" s="15"/>
      <c r="T206" s="5">
        <v>7671.65</v>
      </c>
      <c r="U206" s="5">
        <v>7671.65</v>
      </c>
    </row>
    <row r="207" s="1" customFormat="1" ht="13.5" outlineLevel="2" spans="1:21">
      <c r="A207" s="15">
        <v>197</v>
      </c>
      <c r="B207" s="15" t="s">
        <v>439</v>
      </c>
      <c r="C207" s="16" t="s">
        <v>488</v>
      </c>
      <c r="D207" s="15" t="s">
        <v>489</v>
      </c>
      <c r="E207" s="15">
        <v>30</v>
      </c>
      <c r="F207" s="17">
        <v>3046</v>
      </c>
      <c r="G207" s="18">
        <v>1261.96</v>
      </c>
      <c r="H207" s="18">
        <v>714.48</v>
      </c>
      <c r="I207" s="18">
        <v>6962.08</v>
      </c>
      <c r="J207" s="18">
        <f t="shared" si="64"/>
        <v>1028.32530973451</v>
      </c>
      <c r="K207" s="18">
        <f>VLOOKUP(D207,'[1]8月'!$B$1:$G$65536,6,FALSE)</f>
        <v>609.2</v>
      </c>
      <c r="L207" s="18">
        <f t="shared" si="65"/>
        <v>8519.39469026549</v>
      </c>
      <c r="M207" s="18">
        <f t="shared" si="66"/>
        <v>118.794</v>
      </c>
      <c r="N207" s="18">
        <f t="shared" si="67"/>
        <v>212.984867256637</v>
      </c>
      <c r="O207" s="18">
        <f t="shared" si="68"/>
        <v>127.790920353982</v>
      </c>
      <c r="P207" s="18">
        <f t="shared" si="69"/>
        <v>170.38789380531</v>
      </c>
      <c r="Q207" s="18"/>
      <c r="R207" s="26">
        <v>7889.44</v>
      </c>
      <c r="S207" s="15"/>
      <c r="T207" s="5">
        <v>7889.44</v>
      </c>
      <c r="U207" s="5">
        <v>7889.44</v>
      </c>
    </row>
    <row r="208" s="1" customFormat="1" ht="13.5" outlineLevel="2" spans="1:21">
      <c r="A208" s="15">
        <v>198</v>
      </c>
      <c r="B208" s="15" t="s">
        <v>439</v>
      </c>
      <c r="C208" s="16" t="s">
        <v>490</v>
      </c>
      <c r="D208" s="15" t="s">
        <v>491</v>
      </c>
      <c r="E208" s="15">
        <v>30</v>
      </c>
      <c r="F208" s="17">
        <v>2001</v>
      </c>
      <c r="G208" s="18">
        <v>829.01</v>
      </c>
      <c r="H208" s="18">
        <v>603.19</v>
      </c>
      <c r="I208" s="18">
        <v>6306.27</v>
      </c>
      <c r="J208" s="18">
        <f t="shared" si="64"/>
        <v>890.266460176991</v>
      </c>
      <c r="K208" s="18">
        <f>VLOOKUP(D208,'[1]8月'!$B$1:$G$65536,6,FALSE)</f>
        <v>400.2</v>
      </c>
      <c r="L208" s="18">
        <f t="shared" si="65"/>
        <v>7248.40353982301</v>
      </c>
      <c r="M208" s="18">
        <f t="shared" si="66"/>
        <v>78.039</v>
      </c>
      <c r="N208" s="18">
        <f t="shared" si="67"/>
        <v>181.210088495575</v>
      </c>
      <c r="O208" s="18">
        <f t="shared" si="68"/>
        <v>108.726053097345</v>
      </c>
      <c r="P208" s="18">
        <f t="shared" si="69"/>
        <v>144.96807079646</v>
      </c>
      <c r="Q208" s="18"/>
      <c r="R208" s="26">
        <v>6735.46</v>
      </c>
      <c r="S208" s="15"/>
      <c r="T208" s="5">
        <v>6735.46</v>
      </c>
      <c r="U208" s="5">
        <v>6735.46</v>
      </c>
    </row>
    <row r="209" s="2" customFormat="1" ht="13.5" outlineLevel="1" spans="1:19">
      <c r="A209" s="19"/>
      <c r="B209" s="19" t="s">
        <v>492</v>
      </c>
      <c r="C209" s="20"/>
      <c r="D209" s="19"/>
      <c r="E209" s="19"/>
      <c r="F209" s="21">
        <f t="shared" ref="F209:R209" si="70">SUBTOTAL(9,F183:F208)</f>
        <v>79953</v>
      </c>
      <c r="G209" s="21">
        <f t="shared" si="70"/>
        <v>33124.53</v>
      </c>
      <c r="H209" s="21">
        <f t="shared" si="70"/>
        <v>18772.17</v>
      </c>
      <c r="I209" s="21">
        <f t="shared" si="70"/>
        <v>184256.45</v>
      </c>
      <c r="J209" s="21">
        <f t="shared" si="70"/>
        <v>27168.0615044248</v>
      </c>
      <c r="K209" s="21">
        <f t="shared" si="70"/>
        <v>15388.2</v>
      </c>
      <c r="L209" s="21">
        <f t="shared" si="70"/>
        <v>224373.288495575</v>
      </c>
      <c r="M209" s="21">
        <f t="shared" si="70"/>
        <v>3118.167</v>
      </c>
      <c r="N209" s="21">
        <f t="shared" si="70"/>
        <v>5609.33221238938</v>
      </c>
      <c r="O209" s="21">
        <f t="shared" si="70"/>
        <v>3365.59932743363</v>
      </c>
      <c r="P209" s="21">
        <f t="shared" si="70"/>
        <v>4487.4657699115</v>
      </c>
      <c r="Q209" s="21">
        <f t="shared" si="70"/>
        <v>0</v>
      </c>
      <c r="R209" s="21">
        <f t="shared" si="70"/>
        <v>207792.72</v>
      </c>
      <c r="S209" s="19"/>
    </row>
    <row r="210" s="1" customFormat="1" ht="13.5" outlineLevel="2" spans="1:21">
      <c r="A210" s="15">
        <v>199</v>
      </c>
      <c r="B210" s="15" t="s">
        <v>493</v>
      </c>
      <c r="C210" s="16" t="s">
        <v>494</v>
      </c>
      <c r="D210" s="15" t="s">
        <v>495</v>
      </c>
      <c r="E210" s="15">
        <v>30</v>
      </c>
      <c r="F210" s="17">
        <v>2760</v>
      </c>
      <c r="G210" s="18">
        <v>1143.47</v>
      </c>
      <c r="H210" s="18">
        <v>598.85</v>
      </c>
      <c r="I210" s="18">
        <v>6208.21</v>
      </c>
      <c r="J210" s="18">
        <f t="shared" ref="J210:J228" si="71">(G210+H210+I210)/1.13*0.13</f>
        <v>914.662743362832</v>
      </c>
      <c r="K210" s="18">
        <f>VLOOKUP(D210,'[1]8月'!$B$1:$G$65536,6,FALSE)</f>
        <v>552</v>
      </c>
      <c r="L210" s="18">
        <f t="shared" ref="L210:L228" si="72">(G210+H210+I210)-J210+(K210)</f>
        <v>7587.86725663717</v>
      </c>
      <c r="M210" s="18">
        <f t="shared" ref="M210:M228" si="73">(F210)*0.039</f>
        <v>107.64</v>
      </c>
      <c r="N210" s="18">
        <f t="shared" ref="N210:N228" si="74">L210*0.025</f>
        <v>189.696681415929</v>
      </c>
      <c r="O210" s="18">
        <f t="shared" ref="O210:O228" si="75">L210*0.015</f>
        <v>113.818008849558</v>
      </c>
      <c r="P210" s="18">
        <f t="shared" ref="P210:P228" si="76">L210*0.02</f>
        <v>151.757345132743</v>
      </c>
      <c r="Q210" s="18"/>
      <c r="R210" s="26">
        <v>7024.96</v>
      </c>
      <c r="S210" s="15"/>
      <c r="T210" s="5">
        <v>7024.96</v>
      </c>
      <c r="U210" s="5">
        <v>7024.96</v>
      </c>
    </row>
    <row r="211" s="1" customFormat="1" ht="13.5" outlineLevel="2" spans="1:21">
      <c r="A211" s="15">
        <v>200</v>
      </c>
      <c r="B211" s="15" t="s">
        <v>493</v>
      </c>
      <c r="C211" s="16" t="s">
        <v>496</v>
      </c>
      <c r="D211" s="15" t="s">
        <v>497</v>
      </c>
      <c r="E211" s="15">
        <v>30</v>
      </c>
      <c r="F211" s="17">
        <v>3100</v>
      </c>
      <c r="G211" s="18">
        <v>1284.33</v>
      </c>
      <c r="H211" s="18">
        <v>658.34</v>
      </c>
      <c r="I211" s="18">
        <v>6950.9</v>
      </c>
      <c r="J211" s="18">
        <f t="shared" si="71"/>
        <v>1023.15407079646</v>
      </c>
      <c r="K211" s="18"/>
      <c r="L211" s="18">
        <f t="shared" si="72"/>
        <v>7870.41592920354</v>
      </c>
      <c r="M211" s="18">
        <f t="shared" si="73"/>
        <v>120.9</v>
      </c>
      <c r="N211" s="18">
        <f t="shared" si="74"/>
        <v>196.760398230088</v>
      </c>
      <c r="O211" s="18">
        <f t="shared" si="75"/>
        <v>118.056238938053</v>
      </c>
      <c r="P211" s="18">
        <f t="shared" si="76"/>
        <v>157.408318584071</v>
      </c>
      <c r="Q211" s="18"/>
      <c r="R211" s="26">
        <v>7277.29</v>
      </c>
      <c r="S211" s="15"/>
      <c r="T211" s="5">
        <v>7277.29</v>
      </c>
      <c r="U211" s="5">
        <v>7277.29</v>
      </c>
    </row>
    <row r="212" s="1" customFormat="1" ht="13.5" outlineLevel="2" spans="1:21">
      <c r="A212" s="15">
        <v>201</v>
      </c>
      <c r="B212" s="15" t="s">
        <v>493</v>
      </c>
      <c r="C212" s="16" t="s">
        <v>498</v>
      </c>
      <c r="D212" s="15" t="s">
        <v>499</v>
      </c>
      <c r="E212" s="15">
        <v>30</v>
      </c>
      <c r="F212" s="17">
        <v>3212</v>
      </c>
      <c r="G212" s="18">
        <v>1330.73</v>
      </c>
      <c r="H212" s="18">
        <v>718.49</v>
      </c>
      <c r="I212" s="18">
        <v>7371.59</v>
      </c>
      <c r="J212" s="18">
        <f t="shared" si="71"/>
        <v>1083.81</v>
      </c>
      <c r="K212" s="18"/>
      <c r="L212" s="18">
        <f t="shared" si="72"/>
        <v>8337</v>
      </c>
      <c r="M212" s="18">
        <f t="shared" si="73"/>
        <v>125.268</v>
      </c>
      <c r="N212" s="18">
        <f t="shared" si="74"/>
        <v>208.425</v>
      </c>
      <c r="O212" s="18">
        <f t="shared" si="75"/>
        <v>125.055</v>
      </c>
      <c r="P212" s="18">
        <f t="shared" si="76"/>
        <v>166.74</v>
      </c>
      <c r="Q212" s="18"/>
      <c r="R212" s="26">
        <v>7711.51</v>
      </c>
      <c r="S212" s="15"/>
      <c r="T212" s="5">
        <v>7711.51</v>
      </c>
      <c r="U212" s="5">
        <v>7711.51</v>
      </c>
    </row>
    <row r="213" s="1" customFormat="1" ht="13.5" outlineLevel="2" spans="1:21">
      <c r="A213" s="15">
        <v>202</v>
      </c>
      <c r="B213" s="15" t="s">
        <v>493</v>
      </c>
      <c r="C213" s="16" t="s">
        <v>500</v>
      </c>
      <c r="D213" s="15" t="s">
        <v>501</v>
      </c>
      <c r="E213" s="15">
        <v>30</v>
      </c>
      <c r="F213" s="17">
        <v>3329</v>
      </c>
      <c r="G213" s="18">
        <v>1379.2</v>
      </c>
      <c r="H213" s="18">
        <v>766.94</v>
      </c>
      <c r="I213" s="18">
        <v>7756.47</v>
      </c>
      <c r="J213" s="18">
        <f t="shared" si="71"/>
        <v>1139.23831858407</v>
      </c>
      <c r="K213" s="18"/>
      <c r="L213" s="18">
        <f t="shared" si="72"/>
        <v>8763.37168141593</v>
      </c>
      <c r="M213" s="18">
        <f t="shared" si="73"/>
        <v>129.831</v>
      </c>
      <c r="N213" s="18">
        <f t="shared" si="74"/>
        <v>219.084292035398</v>
      </c>
      <c r="O213" s="18">
        <f t="shared" si="75"/>
        <v>131.450575221239</v>
      </c>
      <c r="P213" s="18">
        <f t="shared" si="76"/>
        <v>175.267433628319</v>
      </c>
      <c r="Q213" s="18"/>
      <c r="R213" s="26">
        <v>8107.74</v>
      </c>
      <c r="S213" s="15"/>
      <c r="T213" s="5">
        <v>8107.74</v>
      </c>
      <c r="U213" s="5">
        <v>8107.74</v>
      </c>
    </row>
    <row r="214" s="1" customFormat="1" ht="13.5" outlineLevel="2" spans="1:21">
      <c r="A214" s="15">
        <v>203</v>
      </c>
      <c r="B214" s="15" t="s">
        <v>493</v>
      </c>
      <c r="C214" s="16" t="s">
        <v>502</v>
      </c>
      <c r="D214" s="15" t="s">
        <v>503</v>
      </c>
      <c r="E214" s="15">
        <v>30</v>
      </c>
      <c r="F214" s="17">
        <v>3277</v>
      </c>
      <c r="G214" s="18">
        <v>1357.66</v>
      </c>
      <c r="H214" s="18">
        <v>786.99</v>
      </c>
      <c r="I214" s="18">
        <v>7565</v>
      </c>
      <c r="J214" s="18">
        <f t="shared" si="71"/>
        <v>1117.03938053097</v>
      </c>
      <c r="K214" s="18">
        <f>VLOOKUP(D214,'[1]8月'!$B$1:$G$65536,6,FALSE)</f>
        <v>655.4</v>
      </c>
      <c r="L214" s="18">
        <f t="shared" si="72"/>
        <v>9248.01061946903</v>
      </c>
      <c r="M214" s="18">
        <f t="shared" si="73"/>
        <v>127.803</v>
      </c>
      <c r="N214" s="18">
        <f t="shared" si="74"/>
        <v>231.200265486726</v>
      </c>
      <c r="O214" s="18">
        <f t="shared" si="75"/>
        <v>138.720159292035</v>
      </c>
      <c r="P214" s="18">
        <f t="shared" si="76"/>
        <v>184.960212389381</v>
      </c>
      <c r="Q214" s="18"/>
      <c r="R214" s="26">
        <v>8565.33</v>
      </c>
      <c r="S214" s="15"/>
      <c r="T214" s="5">
        <v>8565.33</v>
      </c>
      <c r="U214" s="5">
        <v>8565.33</v>
      </c>
    </row>
    <row r="215" s="1" customFormat="1" ht="13.5" outlineLevel="2" spans="1:21">
      <c r="A215" s="15">
        <v>204</v>
      </c>
      <c r="B215" s="15" t="s">
        <v>493</v>
      </c>
      <c r="C215" s="16" t="s">
        <v>504</v>
      </c>
      <c r="D215" s="15" t="s">
        <v>505</v>
      </c>
      <c r="E215" s="15">
        <v>30</v>
      </c>
      <c r="F215" s="17">
        <v>3247</v>
      </c>
      <c r="G215" s="18">
        <v>1345.23</v>
      </c>
      <c r="H215" s="18">
        <v>597.85</v>
      </c>
      <c r="I215" s="18">
        <v>6825.26</v>
      </c>
      <c r="J215" s="18">
        <f t="shared" si="71"/>
        <v>1008.74707964602</v>
      </c>
      <c r="K215" s="18">
        <f>VLOOKUP(D215,'[1]8月'!$B$1:$G$65536,6,FALSE)</f>
        <v>649.4</v>
      </c>
      <c r="L215" s="18">
        <f t="shared" si="72"/>
        <v>8408.99292035398</v>
      </c>
      <c r="M215" s="18">
        <f t="shared" si="73"/>
        <v>126.633</v>
      </c>
      <c r="N215" s="18">
        <f t="shared" si="74"/>
        <v>210.22482300885</v>
      </c>
      <c r="O215" s="18">
        <f t="shared" si="75"/>
        <v>126.13489380531</v>
      </c>
      <c r="P215" s="18">
        <f t="shared" si="76"/>
        <v>168.17985840708</v>
      </c>
      <c r="Q215" s="18"/>
      <c r="R215" s="26">
        <v>7777.82</v>
      </c>
      <c r="S215" s="15"/>
      <c r="T215" s="5">
        <v>7777.82</v>
      </c>
      <c r="U215" s="5">
        <v>7777.82</v>
      </c>
    </row>
    <row r="216" s="1" customFormat="1" ht="13.5" outlineLevel="2" spans="1:21">
      <c r="A216" s="15">
        <v>205</v>
      </c>
      <c r="B216" s="15" t="s">
        <v>493</v>
      </c>
      <c r="C216" s="16" t="s">
        <v>506</v>
      </c>
      <c r="D216" s="15" t="s">
        <v>507</v>
      </c>
      <c r="E216" s="15">
        <v>30</v>
      </c>
      <c r="F216" s="17">
        <v>3159</v>
      </c>
      <c r="G216" s="18">
        <v>1308.77</v>
      </c>
      <c r="H216" s="18">
        <v>750.23</v>
      </c>
      <c r="I216" s="18">
        <v>7274.8</v>
      </c>
      <c r="J216" s="18">
        <f t="shared" si="71"/>
        <v>1073.8</v>
      </c>
      <c r="K216" s="18">
        <f>VLOOKUP(D216,'[1]8月'!$B$1:$G$65536,6,FALSE)</f>
        <v>631.8</v>
      </c>
      <c r="L216" s="18">
        <f t="shared" si="72"/>
        <v>8891.8</v>
      </c>
      <c r="M216" s="18">
        <f t="shared" si="73"/>
        <v>123.201</v>
      </c>
      <c r="N216" s="18">
        <f t="shared" si="74"/>
        <v>222.295</v>
      </c>
      <c r="O216" s="18">
        <f t="shared" si="75"/>
        <v>133.377</v>
      </c>
      <c r="P216" s="18">
        <f t="shared" si="76"/>
        <v>177.836</v>
      </c>
      <c r="Q216" s="18"/>
      <c r="R216" s="26">
        <v>8235.09</v>
      </c>
      <c r="S216" s="15"/>
      <c r="T216" s="5">
        <v>8235.09</v>
      </c>
      <c r="U216" s="5">
        <v>8235.09</v>
      </c>
    </row>
    <row r="217" s="1" customFormat="1" ht="13.5" outlineLevel="2" spans="1:21">
      <c r="A217" s="15">
        <v>206</v>
      </c>
      <c r="B217" s="15" t="s">
        <v>493</v>
      </c>
      <c r="C217" s="16" t="s">
        <v>508</v>
      </c>
      <c r="D217" s="15" t="s">
        <v>509</v>
      </c>
      <c r="E217" s="15">
        <v>15</v>
      </c>
      <c r="F217" s="17">
        <v>1092</v>
      </c>
      <c r="G217" s="18">
        <v>452.42</v>
      </c>
      <c r="H217" s="18">
        <v>264.67</v>
      </c>
      <c r="I217" s="18">
        <v>2432.59</v>
      </c>
      <c r="J217" s="18">
        <f t="shared" si="71"/>
        <v>362.352566371681</v>
      </c>
      <c r="K217" s="18"/>
      <c r="L217" s="18">
        <f t="shared" si="72"/>
        <v>2787.32743362832</v>
      </c>
      <c r="M217" s="18">
        <f t="shared" si="73"/>
        <v>42.588</v>
      </c>
      <c r="N217" s="18">
        <f t="shared" si="74"/>
        <v>69.683185840708</v>
      </c>
      <c r="O217" s="18">
        <f t="shared" si="75"/>
        <v>41.8099115044248</v>
      </c>
      <c r="P217" s="18">
        <f t="shared" si="76"/>
        <v>55.7465486725664</v>
      </c>
      <c r="Q217" s="18"/>
      <c r="R217" s="26">
        <v>2577.5</v>
      </c>
      <c r="S217" s="15"/>
      <c r="T217" s="5">
        <v>2577.5</v>
      </c>
      <c r="U217" s="5">
        <f>T217+T218</f>
        <v>8115.09</v>
      </c>
    </row>
    <row r="218" s="1" customFormat="1" ht="13.5" outlineLevel="2" spans="1:21">
      <c r="A218" s="15">
        <v>207</v>
      </c>
      <c r="B218" s="15" t="s">
        <v>493</v>
      </c>
      <c r="C218" s="16" t="s">
        <v>508</v>
      </c>
      <c r="D218" s="15" t="s">
        <v>510</v>
      </c>
      <c r="E218" s="15">
        <v>15</v>
      </c>
      <c r="F218" s="17">
        <v>1987</v>
      </c>
      <c r="G218" s="18">
        <v>823.21</v>
      </c>
      <c r="H218" s="18">
        <v>536.37</v>
      </c>
      <c r="I218" s="18">
        <v>5390.47</v>
      </c>
      <c r="J218" s="18">
        <f t="shared" si="71"/>
        <v>776.554424778761</v>
      </c>
      <c r="K218" s="18"/>
      <c r="L218" s="18">
        <f t="shared" si="72"/>
        <v>5973.49557522124</v>
      </c>
      <c r="M218" s="18">
        <f t="shared" si="73"/>
        <v>77.493</v>
      </c>
      <c r="N218" s="18">
        <f t="shared" si="74"/>
        <v>149.337389380531</v>
      </c>
      <c r="O218" s="18">
        <f t="shared" si="75"/>
        <v>89.6024336283186</v>
      </c>
      <c r="P218" s="18">
        <f t="shared" si="76"/>
        <v>119.469911504425</v>
      </c>
      <c r="Q218" s="18"/>
      <c r="R218" s="26">
        <v>5537.59</v>
      </c>
      <c r="S218" s="15"/>
      <c r="T218" s="5">
        <v>5537.59</v>
      </c>
      <c r="U218" s="5"/>
    </row>
    <row r="219" s="1" customFormat="1" ht="13.5" outlineLevel="2" spans="1:21">
      <c r="A219" s="15">
        <v>208</v>
      </c>
      <c r="B219" s="15" t="s">
        <v>493</v>
      </c>
      <c r="C219" s="16" t="s">
        <v>511</v>
      </c>
      <c r="D219" s="15" t="s">
        <v>512</v>
      </c>
      <c r="E219" s="15">
        <v>30</v>
      </c>
      <c r="F219" s="17">
        <v>3191</v>
      </c>
      <c r="G219" s="18">
        <v>1322.03</v>
      </c>
      <c r="H219" s="18">
        <v>683.06</v>
      </c>
      <c r="I219" s="18">
        <v>7291.61</v>
      </c>
      <c r="J219" s="18">
        <f t="shared" si="71"/>
        <v>1069.53185840708</v>
      </c>
      <c r="K219" s="18">
        <f>VLOOKUP(D219,'[1]8月'!$B$1:$G$65536,6,FALSE)</f>
        <v>638.2</v>
      </c>
      <c r="L219" s="18">
        <f t="shared" si="72"/>
        <v>8865.36814159292</v>
      </c>
      <c r="M219" s="18">
        <f t="shared" si="73"/>
        <v>124.449</v>
      </c>
      <c r="N219" s="18">
        <f t="shared" si="74"/>
        <v>221.634203539823</v>
      </c>
      <c r="O219" s="18">
        <f t="shared" si="75"/>
        <v>132.980522123894</v>
      </c>
      <c r="P219" s="18">
        <f t="shared" si="76"/>
        <v>177.307362831858</v>
      </c>
      <c r="Q219" s="18"/>
      <c r="R219" s="26">
        <v>8209</v>
      </c>
      <c r="S219" s="15"/>
      <c r="T219" s="5">
        <v>8209</v>
      </c>
      <c r="U219" s="5">
        <v>8209</v>
      </c>
    </row>
    <row r="220" s="1" customFormat="1" ht="13.5" outlineLevel="2" spans="1:21">
      <c r="A220" s="15">
        <v>209</v>
      </c>
      <c r="B220" s="15" t="s">
        <v>493</v>
      </c>
      <c r="C220" s="16" t="s">
        <v>513</v>
      </c>
      <c r="D220" s="15" t="s">
        <v>514</v>
      </c>
      <c r="E220" s="15">
        <v>30</v>
      </c>
      <c r="F220" s="17">
        <v>3305</v>
      </c>
      <c r="G220" s="18">
        <v>1369.26</v>
      </c>
      <c r="H220" s="18">
        <v>740.22</v>
      </c>
      <c r="I220" s="18">
        <v>7574.45</v>
      </c>
      <c r="J220" s="18">
        <f t="shared" si="71"/>
        <v>1114.08044247788</v>
      </c>
      <c r="K220" s="18"/>
      <c r="L220" s="18">
        <f t="shared" si="72"/>
        <v>8569.84955752212</v>
      </c>
      <c r="M220" s="18">
        <f t="shared" si="73"/>
        <v>128.895</v>
      </c>
      <c r="N220" s="18">
        <f t="shared" si="74"/>
        <v>214.246238938053</v>
      </c>
      <c r="O220" s="18">
        <f t="shared" si="75"/>
        <v>128.547743362832</v>
      </c>
      <c r="P220" s="18">
        <f t="shared" si="76"/>
        <v>171.396991150442</v>
      </c>
      <c r="Q220" s="18"/>
      <c r="R220" s="26">
        <v>7926.76</v>
      </c>
      <c r="S220" s="15"/>
      <c r="T220" s="5">
        <v>7926.76</v>
      </c>
      <c r="U220" s="5">
        <v>7926.76</v>
      </c>
    </row>
    <row r="221" s="1" customFormat="1" ht="13.5" outlineLevel="2" spans="1:21">
      <c r="A221" s="15">
        <v>210</v>
      </c>
      <c r="B221" s="15" t="s">
        <v>493</v>
      </c>
      <c r="C221" s="16" t="s">
        <v>515</v>
      </c>
      <c r="D221" s="15" t="s">
        <v>516</v>
      </c>
      <c r="E221" s="15">
        <v>30</v>
      </c>
      <c r="F221" s="17">
        <v>3148</v>
      </c>
      <c r="G221" s="18">
        <v>1304.22</v>
      </c>
      <c r="H221" s="18">
        <v>748.57</v>
      </c>
      <c r="I221" s="18">
        <v>7971.69</v>
      </c>
      <c r="J221" s="18">
        <f t="shared" si="71"/>
        <v>1153.25876106195</v>
      </c>
      <c r="K221" s="18">
        <f>VLOOKUP(D221,'[1]8月'!$B$1:$G$65536,6,FALSE)</f>
        <v>629.6</v>
      </c>
      <c r="L221" s="18">
        <f t="shared" si="72"/>
        <v>9500.82123893805</v>
      </c>
      <c r="M221" s="18">
        <f t="shared" si="73"/>
        <v>122.772</v>
      </c>
      <c r="N221" s="18">
        <f t="shared" si="74"/>
        <v>237.520530973451</v>
      </c>
      <c r="O221" s="18">
        <f t="shared" si="75"/>
        <v>142.512318584071</v>
      </c>
      <c r="P221" s="18">
        <f t="shared" si="76"/>
        <v>190.016424778761</v>
      </c>
      <c r="Q221" s="18"/>
      <c r="R221" s="26">
        <v>8808</v>
      </c>
      <c r="S221" s="15"/>
      <c r="T221" s="5">
        <v>8808</v>
      </c>
      <c r="U221" s="5">
        <v>8808</v>
      </c>
    </row>
    <row r="222" s="1" customFormat="1" ht="13.5" outlineLevel="2" spans="1:21">
      <c r="A222" s="15">
        <v>211</v>
      </c>
      <c r="B222" s="15" t="s">
        <v>493</v>
      </c>
      <c r="C222" s="16" t="s">
        <v>517</v>
      </c>
      <c r="D222" s="15" t="s">
        <v>518</v>
      </c>
      <c r="E222" s="15">
        <v>30</v>
      </c>
      <c r="F222" s="17">
        <v>2912</v>
      </c>
      <c r="G222" s="18">
        <v>1206.44</v>
      </c>
      <c r="H222" s="18">
        <v>717.82</v>
      </c>
      <c r="I222" s="18">
        <v>6824.65</v>
      </c>
      <c r="J222" s="18">
        <f t="shared" si="71"/>
        <v>1006.5117699115</v>
      </c>
      <c r="K222" s="18">
        <f>VLOOKUP(D222,'[1]8月'!$B$1:$G$65536,6,FALSE)</f>
        <v>582.4</v>
      </c>
      <c r="L222" s="18">
        <f t="shared" si="72"/>
        <v>8324.7982300885</v>
      </c>
      <c r="M222" s="18">
        <f t="shared" si="73"/>
        <v>113.568</v>
      </c>
      <c r="N222" s="18">
        <f t="shared" si="74"/>
        <v>208.119955752212</v>
      </c>
      <c r="O222" s="18">
        <f t="shared" si="75"/>
        <v>124.871973451327</v>
      </c>
      <c r="P222" s="18">
        <f t="shared" si="76"/>
        <v>166.49596460177</v>
      </c>
      <c r="Q222" s="18"/>
      <c r="R222" s="26">
        <v>7711.74</v>
      </c>
      <c r="S222" s="15"/>
      <c r="T222" s="5">
        <v>7711.74</v>
      </c>
      <c r="U222" s="5">
        <v>7711.74</v>
      </c>
    </row>
    <row r="223" s="1" customFormat="1" ht="13.5" outlineLevel="2" spans="1:21">
      <c r="A223" s="15">
        <v>212</v>
      </c>
      <c r="B223" s="15" t="s">
        <v>493</v>
      </c>
      <c r="C223" s="16" t="s">
        <v>519</v>
      </c>
      <c r="D223" s="15" t="s">
        <v>520</v>
      </c>
      <c r="E223" s="15">
        <v>30</v>
      </c>
      <c r="F223" s="17">
        <v>2879</v>
      </c>
      <c r="G223" s="18">
        <v>1192.77</v>
      </c>
      <c r="H223" s="18">
        <v>735.19</v>
      </c>
      <c r="I223" s="18">
        <v>7207.24</v>
      </c>
      <c r="J223" s="18">
        <f t="shared" si="71"/>
        <v>1050.95221238938</v>
      </c>
      <c r="K223" s="18">
        <f>VLOOKUP(D223,'[1]8月'!$B$1:$G$65536,6,FALSE)</f>
        <v>575.8</v>
      </c>
      <c r="L223" s="18">
        <f t="shared" si="72"/>
        <v>8660.04778761062</v>
      </c>
      <c r="M223" s="18">
        <f t="shared" si="73"/>
        <v>112.281</v>
      </c>
      <c r="N223" s="18">
        <f t="shared" si="74"/>
        <v>216.501194690265</v>
      </c>
      <c r="O223" s="18">
        <f t="shared" si="75"/>
        <v>129.900716814159</v>
      </c>
      <c r="P223" s="18">
        <f t="shared" si="76"/>
        <v>173.200955752212</v>
      </c>
      <c r="Q223" s="18"/>
      <c r="R223" s="26">
        <v>8028.16</v>
      </c>
      <c r="S223" s="15"/>
      <c r="T223" s="5">
        <v>8028.16</v>
      </c>
      <c r="U223" s="5">
        <v>8028.16</v>
      </c>
    </row>
    <row r="224" s="1" customFormat="1" ht="13.5" outlineLevel="2" spans="1:21">
      <c r="A224" s="15">
        <v>213</v>
      </c>
      <c r="B224" s="15" t="s">
        <v>493</v>
      </c>
      <c r="C224" s="16" t="s">
        <v>521</v>
      </c>
      <c r="D224" s="15" t="s">
        <v>522</v>
      </c>
      <c r="E224" s="15">
        <v>30</v>
      </c>
      <c r="F224" s="17">
        <v>2852</v>
      </c>
      <c r="G224" s="18">
        <v>1181.58</v>
      </c>
      <c r="H224" s="18">
        <v>601.86</v>
      </c>
      <c r="I224" s="18">
        <v>6505.59</v>
      </c>
      <c r="J224" s="18">
        <f t="shared" si="71"/>
        <v>953.605221238938</v>
      </c>
      <c r="K224" s="18"/>
      <c r="L224" s="18">
        <f t="shared" si="72"/>
        <v>7335.42477876106</v>
      </c>
      <c r="M224" s="18">
        <f t="shared" si="73"/>
        <v>111.228</v>
      </c>
      <c r="N224" s="18">
        <f t="shared" si="74"/>
        <v>183.385619469027</v>
      </c>
      <c r="O224" s="18">
        <f t="shared" si="75"/>
        <v>110.031371681416</v>
      </c>
      <c r="P224" s="18">
        <f t="shared" si="76"/>
        <v>146.708495575221</v>
      </c>
      <c r="Q224" s="18"/>
      <c r="R224" s="26">
        <v>6784.07</v>
      </c>
      <c r="S224" s="15"/>
      <c r="T224" s="5">
        <v>6784.07</v>
      </c>
      <c r="U224" s="5">
        <v>6784.07</v>
      </c>
    </row>
    <row r="225" s="1" customFormat="1" ht="13.5" outlineLevel="2" spans="1:21">
      <c r="A225" s="15">
        <v>214</v>
      </c>
      <c r="B225" s="15" t="s">
        <v>493</v>
      </c>
      <c r="C225" s="16" t="s">
        <v>351</v>
      </c>
      <c r="D225" s="15" t="s">
        <v>523</v>
      </c>
      <c r="E225" s="15">
        <v>30</v>
      </c>
      <c r="F225" s="17">
        <v>2222</v>
      </c>
      <c r="G225" s="18">
        <v>920.57</v>
      </c>
      <c r="H225" s="18">
        <v>523.65</v>
      </c>
      <c r="I225" s="18">
        <v>5059.24</v>
      </c>
      <c r="J225" s="18">
        <f t="shared" si="71"/>
        <v>748.185663716814</v>
      </c>
      <c r="K225" s="18">
        <f>VLOOKUP(D225,'[1]8月'!$B$1:$G$65536,6,FALSE)</f>
        <v>444.4</v>
      </c>
      <c r="L225" s="18">
        <f t="shared" si="72"/>
        <v>6199.67433628319</v>
      </c>
      <c r="M225" s="18">
        <f t="shared" si="73"/>
        <v>86.658</v>
      </c>
      <c r="N225" s="18">
        <f t="shared" si="74"/>
        <v>154.99185840708</v>
      </c>
      <c r="O225" s="18">
        <f t="shared" si="75"/>
        <v>92.9951150442478</v>
      </c>
      <c r="P225" s="18">
        <f t="shared" si="76"/>
        <v>123.993486725664</v>
      </c>
      <c r="Q225" s="18"/>
      <c r="R225" s="26">
        <v>5741.04</v>
      </c>
      <c r="S225" s="15"/>
      <c r="T225" s="5">
        <v>5741.04</v>
      </c>
      <c r="U225" s="5">
        <v>5741.04</v>
      </c>
    </row>
    <row r="226" s="1" customFormat="1" ht="13.5" outlineLevel="2" spans="1:21">
      <c r="A226" s="15">
        <v>215</v>
      </c>
      <c r="B226" s="15" t="s">
        <v>493</v>
      </c>
      <c r="C226" s="16" t="s">
        <v>524</v>
      </c>
      <c r="D226" s="15" t="s">
        <v>525</v>
      </c>
      <c r="E226" s="15">
        <v>30</v>
      </c>
      <c r="F226" s="17">
        <v>3181</v>
      </c>
      <c r="G226" s="18">
        <v>1317.89</v>
      </c>
      <c r="H226" s="18">
        <v>719.15</v>
      </c>
      <c r="I226" s="18">
        <v>7097.69</v>
      </c>
      <c r="J226" s="18">
        <f t="shared" si="71"/>
        <v>1050.89814159292</v>
      </c>
      <c r="K226" s="18"/>
      <c r="L226" s="18">
        <f t="shared" si="72"/>
        <v>8083.83185840708</v>
      </c>
      <c r="M226" s="18">
        <f t="shared" si="73"/>
        <v>124.059</v>
      </c>
      <c r="N226" s="18">
        <f t="shared" si="74"/>
        <v>202.095796460177</v>
      </c>
      <c r="O226" s="18">
        <f t="shared" si="75"/>
        <v>121.257477876106</v>
      </c>
      <c r="P226" s="18">
        <f t="shared" si="76"/>
        <v>161.676637168142</v>
      </c>
      <c r="Q226" s="18"/>
      <c r="R226" s="26">
        <v>7474.74</v>
      </c>
      <c r="S226" s="15"/>
      <c r="T226" s="5">
        <v>7474.74</v>
      </c>
      <c r="U226" s="5">
        <v>7474.74</v>
      </c>
    </row>
    <row r="227" s="1" customFormat="1" ht="13.5" outlineLevel="2" spans="1:21">
      <c r="A227" s="15">
        <v>216</v>
      </c>
      <c r="B227" s="15" t="s">
        <v>493</v>
      </c>
      <c r="C227" s="16" t="s">
        <v>526</v>
      </c>
      <c r="D227" s="15" t="s">
        <v>527</v>
      </c>
      <c r="E227" s="15">
        <v>30</v>
      </c>
      <c r="F227" s="17">
        <v>3302</v>
      </c>
      <c r="G227" s="18">
        <v>1368.02</v>
      </c>
      <c r="H227" s="18">
        <v>689.07</v>
      </c>
      <c r="I227" s="18">
        <v>7406.66</v>
      </c>
      <c r="J227" s="18">
        <f t="shared" si="71"/>
        <v>1088.75</v>
      </c>
      <c r="K227" s="18"/>
      <c r="L227" s="18">
        <f t="shared" si="72"/>
        <v>8375</v>
      </c>
      <c r="M227" s="18">
        <f t="shared" si="73"/>
        <v>128.778</v>
      </c>
      <c r="N227" s="18">
        <f t="shared" si="74"/>
        <v>209.375</v>
      </c>
      <c r="O227" s="18">
        <f t="shared" si="75"/>
        <v>125.625</v>
      </c>
      <c r="P227" s="18">
        <f t="shared" si="76"/>
        <v>167.5</v>
      </c>
      <c r="Q227" s="18"/>
      <c r="R227" s="26">
        <v>7743.72</v>
      </c>
      <c r="S227" s="15"/>
      <c r="T227" s="5">
        <v>7743.72</v>
      </c>
      <c r="U227" s="5">
        <v>7743.72</v>
      </c>
    </row>
    <row r="228" s="1" customFormat="1" ht="13.5" outlineLevel="2" spans="1:21">
      <c r="A228" s="15">
        <v>217</v>
      </c>
      <c r="B228" s="15" t="s">
        <v>493</v>
      </c>
      <c r="C228" s="16" t="s">
        <v>528</v>
      </c>
      <c r="D228" s="71" t="s">
        <v>529</v>
      </c>
      <c r="E228" s="15">
        <v>30</v>
      </c>
      <c r="F228" s="17">
        <v>3238</v>
      </c>
      <c r="G228" s="18">
        <v>1341.5</v>
      </c>
      <c r="H228" s="18">
        <v>699.44</v>
      </c>
      <c r="I228" s="18">
        <v>7231.11</v>
      </c>
      <c r="J228" s="18">
        <f t="shared" si="71"/>
        <v>1066.69601769912</v>
      </c>
      <c r="K228" s="18">
        <f>VLOOKUP(D228,'[1]8月'!$B$1:$G$65536,6,FALSE)</f>
        <v>647.6</v>
      </c>
      <c r="L228" s="18">
        <f t="shared" si="72"/>
        <v>8852.95398230088</v>
      </c>
      <c r="M228" s="18">
        <f t="shared" si="73"/>
        <v>126.282</v>
      </c>
      <c r="N228" s="18">
        <f t="shared" si="74"/>
        <v>221.323849557522</v>
      </c>
      <c r="O228" s="18">
        <f t="shared" si="75"/>
        <v>132.794309734513</v>
      </c>
      <c r="P228" s="18">
        <f t="shared" si="76"/>
        <v>177.059079646018</v>
      </c>
      <c r="Q228" s="18"/>
      <c r="R228" s="26">
        <v>8195.49</v>
      </c>
      <c r="S228" s="15"/>
      <c r="T228" s="5">
        <v>8195.49</v>
      </c>
      <c r="U228" s="5">
        <v>8195.49</v>
      </c>
    </row>
    <row r="229" s="2" customFormat="1" ht="13.5" outlineLevel="1" spans="1:19">
      <c r="A229" s="19"/>
      <c r="B229" s="19" t="s">
        <v>530</v>
      </c>
      <c r="C229" s="20"/>
      <c r="D229" s="19"/>
      <c r="E229" s="19"/>
      <c r="F229" s="21">
        <f t="shared" ref="F229:R229" si="77">SUBTOTAL(9,F210:F228)</f>
        <v>55393</v>
      </c>
      <c r="G229" s="21">
        <f t="shared" si="77"/>
        <v>22949.3</v>
      </c>
      <c r="H229" s="21">
        <f t="shared" si="77"/>
        <v>12536.76</v>
      </c>
      <c r="I229" s="21">
        <f t="shared" si="77"/>
        <v>127945.22</v>
      </c>
      <c r="J229" s="21">
        <f t="shared" si="77"/>
        <v>18801.8286725664</v>
      </c>
      <c r="K229" s="21">
        <f t="shared" si="77"/>
        <v>6006.6</v>
      </c>
      <c r="L229" s="21">
        <f t="shared" si="77"/>
        <v>150636.051327434</v>
      </c>
      <c r="M229" s="21">
        <f t="shared" si="77"/>
        <v>2160.327</v>
      </c>
      <c r="N229" s="21">
        <f t="shared" si="77"/>
        <v>3765.90128318584</v>
      </c>
      <c r="O229" s="21">
        <f t="shared" si="77"/>
        <v>2259.5407699115</v>
      </c>
      <c r="P229" s="21">
        <f t="shared" si="77"/>
        <v>3012.72102654867</v>
      </c>
      <c r="Q229" s="21">
        <f t="shared" si="77"/>
        <v>0</v>
      </c>
      <c r="R229" s="21">
        <f t="shared" si="77"/>
        <v>139437.55</v>
      </c>
      <c r="S229" s="19"/>
    </row>
    <row r="230" s="1" customFormat="1" ht="13.5" outlineLevel="2" spans="1:21">
      <c r="A230" s="15">
        <v>219</v>
      </c>
      <c r="B230" s="15" t="s">
        <v>531</v>
      </c>
      <c r="C230" s="16" t="s">
        <v>532</v>
      </c>
      <c r="D230" s="15" t="s">
        <v>533</v>
      </c>
      <c r="E230" s="15">
        <v>30</v>
      </c>
      <c r="F230" s="17">
        <v>3209</v>
      </c>
      <c r="G230" s="18">
        <v>1329.49</v>
      </c>
      <c r="H230" s="18">
        <v>749.9</v>
      </c>
      <c r="I230" s="18">
        <v>7435.77</v>
      </c>
      <c r="J230" s="18">
        <f t="shared" ref="J230:J245" si="78">(G230+H230+I230)/1.13*0.13</f>
        <v>1094.66442477876</v>
      </c>
      <c r="K230" s="18">
        <f>VLOOKUP(D230,'[1]8月'!$B$1:$G$65536,6,FALSE)</f>
        <v>641.8</v>
      </c>
      <c r="L230" s="18">
        <f t="shared" ref="L230:L245" si="79">(G230+H230+I230)-J230+(K230)</f>
        <v>9062.29557522124</v>
      </c>
      <c r="M230" s="18">
        <f t="shared" ref="M230:M245" si="80">(F230)*0.039</f>
        <v>125.151</v>
      </c>
      <c r="N230" s="18">
        <f t="shared" ref="N230:N245" si="81">L230*0.025</f>
        <v>226.557389380531</v>
      </c>
      <c r="O230" s="18">
        <f t="shared" ref="O230:O245" si="82">L230*0.015</f>
        <v>135.934433628319</v>
      </c>
      <c r="P230" s="18">
        <f t="shared" ref="P230:P245" si="83">L230*0.02</f>
        <v>181.245911504425</v>
      </c>
      <c r="Q230" s="18"/>
      <c r="R230" s="26">
        <v>8393.41</v>
      </c>
      <c r="S230" s="15"/>
      <c r="T230" s="5">
        <v>8393.41</v>
      </c>
      <c r="U230" s="5">
        <v>8393.41</v>
      </c>
    </row>
    <row r="231" s="1" customFormat="1" ht="13.5" outlineLevel="2" spans="1:21">
      <c r="A231" s="15">
        <v>220</v>
      </c>
      <c r="B231" s="15" t="s">
        <v>531</v>
      </c>
      <c r="C231" s="16" t="s">
        <v>534</v>
      </c>
      <c r="D231" s="15" t="s">
        <v>535</v>
      </c>
      <c r="E231" s="15">
        <v>30</v>
      </c>
      <c r="F231" s="17">
        <v>3275</v>
      </c>
      <c r="G231" s="18">
        <v>1356.83</v>
      </c>
      <c r="H231" s="18">
        <v>719.48</v>
      </c>
      <c r="I231" s="18">
        <v>7302.15</v>
      </c>
      <c r="J231" s="18">
        <f t="shared" si="78"/>
        <v>1078.93787610619</v>
      </c>
      <c r="K231" s="18">
        <f>VLOOKUP(D231,'[1]8月'!$B$1:$G$65536,6,FALSE)</f>
        <v>655</v>
      </c>
      <c r="L231" s="18">
        <f t="shared" si="79"/>
        <v>8954.5221238938</v>
      </c>
      <c r="M231" s="18">
        <f t="shared" si="80"/>
        <v>127.725</v>
      </c>
      <c r="N231" s="18">
        <f t="shared" si="81"/>
        <v>223.863053097345</v>
      </c>
      <c r="O231" s="18">
        <f t="shared" si="82"/>
        <v>134.317831858407</v>
      </c>
      <c r="P231" s="18">
        <f t="shared" si="83"/>
        <v>179.090442477876</v>
      </c>
      <c r="Q231" s="18"/>
      <c r="R231" s="26">
        <v>8289.53</v>
      </c>
      <c r="S231" s="15"/>
      <c r="T231" s="5">
        <v>8289.53</v>
      </c>
      <c r="U231" s="5">
        <v>8289.53</v>
      </c>
    </row>
    <row r="232" s="1" customFormat="1" ht="13.5" outlineLevel="2" spans="1:21">
      <c r="A232" s="15">
        <v>221</v>
      </c>
      <c r="B232" s="15" t="s">
        <v>531</v>
      </c>
      <c r="C232" s="16" t="s">
        <v>536</v>
      </c>
      <c r="D232" s="15" t="s">
        <v>537</v>
      </c>
      <c r="E232" s="15">
        <v>30</v>
      </c>
      <c r="F232" s="17">
        <v>2772</v>
      </c>
      <c r="G232" s="18">
        <v>1148.44</v>
      </c>
      <c r="H232" s="18">
        <v>639.95</v>
      </c>
      <c r="I232" s="18">
        <v>6519.55</v>
      </c>
      <c r="J232" s="18">
        <f t="shared" si="78"/>
        <v>955.780707964602</v>
      </c>
      <c r="K232" s="18">
        <f>VLOOKUP(D232,'[1]8月'!$B$1:$G$65536,6,FALSE)</f>
        <v>554.4</v>
      </c>
      <c r="L232" s="18">
        <f t="shared" si="79"/>
        <v>7906.5592920354</v>
      </c>
      <c r="M232" s="18">
        <f t="shared" si="80"/>
        <v>108.108</v>
      </c>
      <c r="N232" s="18">
        <f t="shared" si="81"/>
        <v>197.663982300885</v>
      </c>
      <c r="O232" s="18">
        <f t="shared" si="82"/>
        <v>118.598389380531</v>
      </c>
      <c r="P232" s="18">
        <f t="shared" si="83"/>
        <v>158.131185840708</v>
      </c>
      <c r="Q232" s="18"/>
      <c r="R232" s="26">
        <v>7324.06</v>
      </c>
      <c r="S232" s="15"/>
      <c r="T232" s="5">
        <v>7324.06</v>
      </c>
      <c r="U232" s="5">
        <v>7324.06</v>
      </c>
    </row>
    <row r="233" s="1" customFormat="1" ht="13.5" outlineLevel="2" spans="1:21">
      <c r="A233" s="15">
        <v>222</v>
      </c>
      <c r="B233" s="15" t="s">
        <v>531</v>
      </c>
      <c r="C233" s="16" t="s">
        <v>538</v>
      </c>
      <c r="D233" s="15" t="s">
        <v>539</v>
      </c>
      <c r="E233" s="15">
        <v>30</v>
      </c>
      <c r="F233" s="17">
        <v>2053</v>
      </c>
      <c r="G233" s="18">
        <v>850.56</v>
      </c>
      <c r="H233" s="18">
        <v>532.68</v>
      </c>
      <c r="I233" s="18">
        <v>5669.09</v>
      </c>
      <c r="J233" s="18">
        <f t="shared" si="78"/>
        <v>811.33</v>
      </c>
      <c r="K233" s="18">
        <f>VLOOKUP(D233,'[1]8月'!$B$1:$G$65536,6,FALSE)</f>
        <v>410.6</v>
      </c>
      <c r="L233" s="18">
        <f t="shared" si="79"/>
        <v>6651.6</v>
      </c>
      <c r="M233" s="18">
        <f t="shared" si="80"/>
        <v>80.067</v>
      </c>
      <c r="N233" s="18">
        <f t="shared" si="81"/>
        <v>166.29</v>
      </c>
      <c r="O233" s="18">
        <f t="shared" si="82"/>
        <v>99.774</v>
      </c>
      <c r="P233" s="18">
        <f t="shared" si="83"/>
        <v>133.032</v>
      </c>
      <c r="Q233" s="18"/>
      <c r="R233" s="26">
        <v>6172.44</v>
      </c>
      <c r="S233" s="15"/>
      <c r="T233" s="5">
        <v>6172.44</v>
      </c>
      <c r="U233" s="5">
        <v>6172.44</v>
      </c>
    </row>
    <row r="234" s="1" customFormat="1" ht="13.5" outlineLevel="2" spans="1:21">
      <c r="A234" s="15">
        <v>223</v>
      </c>
      <c r="B234" s="15" t="s">
        <v>531</v>
      </c>
      <c r="C234" s="16" t="s">
        <v>540</v>
      </c>
      <c r="D234" s="15" t="s">
        <v>541</v>
      </c>
      <c r="E234" s="15">
        <v>30</v>
      </c>
      <c r="F234" s="17">
        <v>3364</v>
      </c>
      <c r="G234" s="18">
        <v>1393.71</v>
      </c>
      <c r="H234" s="18">
        <v>573.45</v>
      </c>
      <c r="I234" s="18">
        <v>7458.36</v>
      </c>
      <c r="J234" s="18">
        <f t="shared" si="78"/>
        <v>1084.35185840708</v>
      </c>
      <c r="K234" s="18">
        <f>VLOOKUP(D234,'[1]8月'!$B$1:$G$65536,6,FALSE)</f>
        <v>672.8</v>
      </c>
      <c r="L234" s="18">
        <f t="shared" si="79"/>
        <v>9013.96814159292</v>
      </c>
      <c r="M234" s="18">
        <f t="shared" si="80"/>
        <v>131.196</v>
      </c>
      <c r="N234" s="18">
        <f t="shared" si="81"/>
        <v>225.349203539823</v>
      </c>
      <c r="O234" s="18">
        <f t="shared" si="82"/>
        <v>135.209522123894</v>
      </c>
      <c r="P234" s="18">
        <f t="shared" si="83"/>
        <v>180.279362831858</v>
      </c>
      <c r="Q234" s="18"/>
      <c r="R234" s="26">
        <v>8341.93</v>
      </c>
      <c r="S234" s="15"/>
      <c r="T234" s="5">
        <v>8341.93</v>
      </c>
      <c r="U234" s="5">
        <v>8341.93</v>
      </c>
    </row>
    <row r="235" s="1" customFormat="1" ht="13.5" outlineLevel="2" spans="1:21">
      <c r="A235" s="15">
        <v>224</v>
      </c>
      <c r="B235" s="15" t="s">
        <v>531</v>
      </c>
      <c r="C235" s="16" t="s">
        <v>542</v>
      </c>
      <c r="D235" s="15" t="s">
        <v>543</v>
      </c>
      <c r="E235" s="15">
        <v>30</v>
      </c>
      <c r="F235" s="17">
        <v>2740</v>
      </c>
      <c r="G235" s="18">
        <v>1135.18</v>
      </c>
      <c r="H235" s="18">
        <v>626.92</v>
      </c>
      <c r="I235" s="18">
        <v>6548.42</v>
      </c>
      <c r="J235" s="18">
        <f t="shared" si="78"/>
        <v>956.077522123894</v>
      </c>
      <c r="K235" s="18">
        <f>VLOOKUP(D235,'[1]8月'!$B$1:$G$65536,6,FALSE)</f>
        <v>548</v>
      </c>
      <c r="L235" s="18">
        <f t="shared" si="79"/>
        <v>7902.44247787611</v>
      </c>
      <c r="M235" s="18">
        <f t="shared" si="80"/>
        <v>106.86</v>
      </c>
      <c r="N235" s="18">
        <f t="shared" si="81"/>
        <v>197.561061946903</v>
      </c>
      <c r="O235" s="18">
        <f t="shared" si="82"/>
        <v>118.536637168142</v>
      </c>
      <c r="P235" s="18">
        <f t="shared" si="83"/>
        <v>158.048849557522</v>
      </c>
      <c r="Q235" s="18"/>
      <c r="R235" s="26">
        <v>7321.44</v>
      </c>
      <c r="S235" s="15"/>
      <c r="T235" s="5">
        <v>7321.44</v>
      </c>
      <c r="U235" s="5">
        <v>7321.44</v>
      </c>
    </row>
    <row r="236" s="1" customFormat="1" ht="13.5" outlineLevel="2" spans="1:21">
      <c r="A236" s="15">
        <v>225</v>
      </c>
      <c r="B236" s="15" t="s">
        <v>531</v>
      </c>
      <c r="C236" s="16" t="s">
        <v>544</v>
      </c>
      <c r="D236" s="15" t="s">
        <v>545</v>
      </c>
      <c r="E236" s="15">
        <v>30</v>
      </c>
      <c r="F236" s="17">
        <v>3220</v>
      </c>
      <c r="G236" s="18">
        <v>1334.05</v>
      </c>
      <c r="H236" s="18">
        <v>724.83</v>
      </c>
      <c r="I236" s="18">
        <v>7239.66</v>
      </c>
      <c r="J236" s="18">
        <f t="shared" si="78"/>
        <v>1069.74353982301</v>
      </c>
      <c r="K236" s="18">
        <f>VLOOKUP(D236,'[1]8月'!$B$1:$G$65536,6,FALSE)</f>
        <v>644</v>
      </c>
      <c r="L236" s="18">
        <f t="shared" si="79"/>
        <v>8872.79646017699</v>
      </c>
      <c r="M236" s="18">
        <f t="shared" si="80"/>
        <v>125.58</v>
      </c>
      <c r="N236" s="18">
        <f t="shared" si="81"/>
        <v>221.819911504425</v>
      </c>
      <c r="O236" s="18">
        <f t="shared" si="82"/>
        <v>133.091946902655</v>
      </c>
      <c r="P236" s="18">
        <f t="shared" si="83"/>
        <v>177.45592920354</v>
      </c>
      <c r="Q236" s="18"/>
      <c r="R236" s="26">
        <v>8214.85</v>
      </c>
      <c r="S236" s="15"/>
      <c r="T236" s="5">
        <v>8214.85</v>
      </c>
      <c r="U236" s="5">
        <v>8214.85</v>
      </c>
    </row>
    <row r="237" s="1" customFormat="1" ht="13.5" outlineLevel="2" spans="1:21">
      <c r="A237" s="15">
        <v>226</v>
      </c>
      <c r="B237" s="15" t="s">
        <v>531</v>
      </c>
      <c r="C237" s="16" t="s">
        <v>546</v>
      </c>
      <c r="D237" s="15" t="s">
        <v>547</v>
      </c>
      <c r="E237" s="15">
        <v>30</v>
      </c>
      <c r="F237" s="17">
        <v>3304</v>
      </c>
      <c r="G237" s="18">
        <v>1368.85</v>
      </c>
      <c r="H237" s="18">
        <v>718.49</v>
      </c>
      <c r="I237" s="18">
        <v>7699.7</v>
      </c>
      <c r="J237" s="18">
        <f t="shared" si="78"/>
        <v>1125.94265486726</v>
      </c>
      <c r="K237" s="18">
        <f>VLOOKUP(D237,'[1]8月'!$B$1:$G$65536,6,FALSE)</f>
        <v>660.8</v>
      </c>
      <c r="L237" s="18">
        <f t="shared" si="79"/>
        <v>9321.89734513274</v>
      </c>
      <c r="M237" s="18">
        <f t="shared" si="80"/>
        <v>128.856</v>
      </c>
      <c r="N237" s="18">
        <f t="shared" si="81"/>
        <v>233.047433628319</v>
      </c>
      <c r="O237" s="18">
        <f t="shared" si="82"/>
        <v>139.828460176991</v>
      </c>
      <c r="P237" s="18">
        <f t="shared" si="83"/>
        <v>186.437946902655</v>
      </c>
      <c r="Q237" s="18"/>
      <c r="R237" s="26">
        <v>8633.73</v>
      </c>
      <c r="S237" s="15"/>
      <c r="T237" s="5">
        <v>8633.73</v>
      </c>
      <c r="U237" s="5">
        <v>8633.73</v>
      </c>
    </row>
    <row r="238" s="1" customFormat="1" ht="13.5" outlineLevel="2" spans="1:21">
      <c r="A238" s="15">
        <v>227</v>
      </c>
      <c r="B238" s="15" t="s">
        <v>531</v>
      </c>
      <c r="C238" s="16" t="s">
        <v>548</v>
      </c>
      <c r="D238" s="15" t="s">
        <v>549</v>
      </c>
      <c r="E238" s="15">
        <v>30</v>
      </c>
      <c r="F238" s="17">
        <v>2923</v>
      </c>
      <c r="G238" s="18">
        <v>1211</v>
      </c>
      <c r="H238" s="18">
        <v>623.92</v>
      </c>
      <c r="I238" s="18">
        <v>6619.3</v>
      </c>
      <c r="J238" s="18">
        <f t="shared" si="78"/>
        <v>972.609380530974</v>
      </c>
      <c r="K238" s="18">
        <f>VLOOKUP(D238,'[1]8月'!$B$1:$G$65536,6,FALSE)</f>
        <v>584.6</v>
      </c>
      <c r="L238" s="18">
        <f t="shared" si="79"/>
        <v>8066.21061946903</v>
      </c>
      <c r="M238" s="18">
        <f t="shared" si="80"/>
        <v>113.997</v>
      </c>
      <c r="N238" s="18">
        <f t="shared" si="81"/>
        <v>201.655265486726</v>
      </c>
      <c r="O238" s="18">
        <f t="shared" si="82"/>
        <v>120.993159292035</v>
      </c>
      <c r="P238" s="18">
        <f t="shared" si="83"/>
        <v>161.324212389381</v>
      </c>
      <c r="Q238" s="18"/>
      <c r="R238" s="26">
        <v>7468.24</v>
      </c>
      <c r="S238" s="15"/>
      <c r="T238" s="5">
        <v>7468.24</v>
      </c>
      <c r="U238" s="5">
        <f>T238+T239</f>
        <v>13535.27</v>
      </c>
    </row>
    <row r="239" s="1" customFormat="1" ht="13.5" outlineLevel="2" spans="1:21">
      <c r="A239" s="15">
        <v>228</v>
      </c>
      <c r="B239" s="15" t="s">
        <v>531</v>
      </c>
      <c r="C239" s="16" t="s">
        <v>548</v>
      </c>
      <c r="D239" s="15" t="s">
        <v>550</v>
      </c>
      <c r="E239" s="15">
        <v>30</v>
      </c>
      <c r="F239" s="17">
        <v>2606</v>
      </c>
      <c r="G239" s="18">
        <v>1079.67</v>
      </c>
      <c r="H239" s="18">
        <v>501.61</v>
      </c>
      <c r="I239" s="18">
        <v>5834.24</v>
      </c>
      <c r="J239" s="18">
        <f t="shared" si="78"/>
        <v>853.112920353983</v>
      </c>
      <c r="K239" s="18"/>
      <c r="L239" s="18">
        <f t="shared" si="79"/>
        <v>6562.40707964602</v>
      </c>
      <c r="M239" s="18">
        <f t="shared" si="80"/>
        <v>101.634</v>
      </c>
      <c r="N239" s="18">
        <f t="shared" si="81"/>
        <v>164.06017699115</v>
      </c>
      <c r="O239" s="18">
        <f t="shared" si="82"/>
        <v>98.4361061946903</v>
      </c>
      <c r="P239" s="18">
        <f t="shared" si="83"/>
        <v>131.24814159292</v>
      </c>
      <c r="Q239" s="18"/>
      <c r="R239" s="26">
        <v>6067.03</v>
      </c>
      <c r="S239" s="15"/>
      <c r="T239" s="5">
        <v>6067.03</v>
      </c>
      <c r="U239" s="5"/>
    </row>
    <row r="240" s="1" customFormat="1" ht="13.5" outlineLevel="2" spans="1:21">
      <c r="A240" s="15">
        <v>229</v>
      </c>
      <c r="B240" s="15" t="s">
        <v>531</v>
      </c>
      <c r="C240" s="16" t="s">
        <v>551</v>
      </c>
      <c r="D240" s="15" t="s">
        <v>552</v>
      </c>
      <c r="E240" s="15">
        <v>30</v>
      </c>
      <c r="F240" s="17">
        <v>1846</v>
      </c>
      <c r="G240" s="18">
        <v>764.8</v>
      </c>
      <c r="H240" s="18">
        <v>772.63</v>
      </c>
      <c r="I240" s="18">
        <v>6175.87</v>
      </c>
      <c r="J240" s="18">
        <f t="shared" si="78"/>
        <v>887.370796460177</v>
      </c>
      <c r="K240" s="18"/>
      <c r="L240" s="18">
        <f t="shared" si="79"/>
        <v>6825.92920353982</v>
      </c>
      <c r="M240" s="18">
        <f t="shared" si="80"/>
        <v>71.994</v>
      </c>
      <c r="N240" s="18">
        <f t="shared" si="81"/>
        <v>170.648230088496</v>
      </c>
      <c r="O240" s="18">
        <f t="shared" si="82"/>
        <v>102.388938053097</v>
      </c>
      <c r="P240" s="18">
        <f t="shared" si="83"/>
        <v>136.518584070796</v>
      </c>
      <c r="Q240" s="18">
        <v>8430</v>
      </c>
      <c r="R240" s="26">
        <v>0</v>
      </c>
      <c r="S240" s="15">
        <v>-2085.62</v>
      </c>
      <c r="T240" s="5">
        <v>0</v>
      </c>
      <c r="U240" s="5">
        <v>0</v>
      </c>
    </row>
    <row r="241" s="1" customFormat="1" ht="13.5" outlineLevel="2" spans="1:21">
      <c r="A241" s="15">
        <v>230</v>
      </c>
      <c r="B241" s="15" t="s">
        <v>531</v>
      </c>
      <c r="C241" s="16" t="s">
        <v>553</v>
      </c>
      <c r="D241" s="15" t="s">
        <v>554</v>
      </c>
      <c r="E241" s="15">
        <v>30</v>
      </c>
      <c r="F241" s="17">
        <v>3123</v>
      </c>
      <c r="G241" s="18">
        <v>1293.86</v>
      </c>
      <c r="H241" s="18">
        <v>710.46</v>
      </c>
      <c r="I241" s="18">
        <v>7343.4</v>
      </c>
      <c r="J241" s="18">
        <f t="shared" si="78"/>
        <v>1075.4014159292</v>
      </c>
      <c r="K241" s="18">
        <f>VLOOKUP(D241,'[1]8月'!$B$1:$G$65536,6,FALSE)</f>
        <v>624.6</v>
      </c>
      <c r="L241" s="18">
        <f t="shared" si="79"/>
        <v>8896.9185840708</v>
      </c>
      <c r="M241" s="18">
        <f t="shared" si="80"/>
        <v>121.797</v>
      </c>
      <c r="N241" s="18">
        <f t="shared" si="81"/>
        <v>222.42296460177</v>
      </c>
      <c r="O241" s="18">
        <f t="shared" si="82"/>
        <v>133.453778761062</v>
      </c>
      <c r="P241" s="18">
        <f t="shared" si="83"/>
        <v>177.938371681416</v>
      </c>
      <c r="Q241" s="18"/>
      <c r="R241" s="26">
        <v>8241.31</v>
      </c>
      <c r="S241" s="15"/>
      <c r="T241" s="5">
        <v>8241.31</v>
      </c>
      <c r="U241" s="5">
        <v>8241.31</v>
      </c>
    </row>
    <row r="242" s="1" customFormat="1" ht="13.5" outlineLevel="2" spans="1:21">
      <c r="A242" s="15">
        <v>231</v>
      </c>
      <c r="B242" s="15" t="s">
        <v>531</v>
      </c>
      <c r="C242" s="16" t="s">
        <v>555</v>
      </c>
      <c r="D242" s="15" t="s">
        <v>556</v>
      </c>
      <c r="E242" s="15">
        <v>30</v>
      </c>
      <c r="F242" s="17">
        <v>3505</v>
      </c>
      <c r="G242" s="18">
        <v>1452.12</v>
      </c>
      <c r="H242" s="18">
        <v>760.59</v>
      </c>
      <c r="I242" s="18">
        <v>7634.39</v>
      </c>
      <c r="J242" s="18">
        <f t="shared" si="78"/>
        <v>1132.85221238938</v>
      </c>
      <c r="K242" s="18">
        <f>VLOOKUP(D242,'[1]8月'!$B$1:$G$65536,6,FALSE)</f>
        <v>701</v>
      </c>
      <c r="L242" s="18">
        <f t="shared" si="79"/>
        <v>9415.24778761062</v>
      </c>
      <c r="M242" s="18">
        <f t="shared" si="80"/>
        <v>136.695</v>
      </c>
      <c r="N242" s="18">
        <f t="shared" si="81"/>
        <v>235.381194690266</v>
      </c>
      <c r="O242" s="18">
        <f t="shared" si="82"/>
        <v>141.228716814159</v>
      </c>
      <c r="P242" s="18">
        <f t="shared" si="83"/>
        <v>188.304955752212</v>
      </c>
      <c r="Q242" s="18"/>
      <c r="R242" s="26">
        <v>8713.64</v>
      </c>
      <c r="S242" s="15"/>
      <c r="T242" s="5">
        <v>8713.64</v>
      </c>
      <c r="U242" s="5">
        <v>8713.64</v>
      </c>
    </row>
    <row r="243" s="1" customFormat="1" ht="13.5" outlineLevel="2" spans="1:21">
      <c r="A243" s="15">
        <v>232</v>
      </c>
      <c r="B243" s="15" t="s">
        <v>531</v>
      </c>
      <c r="C243" s="16" t="s">
        <v>557</v>
      </c>
      <c r="D243" s="15" t="s">
        <v>558</v>
      </c>
      <c r="E243" s="15">
        <v>30</v>
      </c>
      <c r="F243" s="17">
        <v>3138</v>
      </c>
      <c r="G243" s="18">
        <v>1300.07</v>
      </c>
      <c r="H243" s="18">
        <v>645.98</v>
      </c>
      <c r="I243" s="18">
        <v>6867.08</v>
      </c>
      <c r="J243" s="18">
        <f t="shared" si="78"/>
        <v>1013.89991150442</v>
      </c>
      <c r="K243" s="18">
        <f>VLOOKUP(D243,'[1]8月'!$B$1:$G$65536,6,FALSE)</f>
        <v>313.8</v>
      </c>
      <c r="L243" s="18">
        <f t="shared" si="79"/>
        <v>8113.03008849558</v>
      </c>
      <c r="M243" s="18">
        <f t="shared" si="80"/>
        <v>122.382</v>
      </c>
      <c r="N243" s="18">
        <f t="shared" si="81"/>
        <v>202.825752212389</v>
      </c>
      <c r="O243" s="18">
        <f t="shared" si="82"/>
        <v>121.695451327434</v>
      </c>
      <c r="P243" s="18">
        <f t="shared" si="83"/>
        <v>162.260601769912</v>
      </c>
      <c r="Q243" s="18"/>
      <c r="R243" s="26">
        <v>7503.87</v>
      </c>
      <c r="S243" s="15"/>
      <c r="T243" s="5">
        <v>7503.87</v>
      </c>
      <c r="U243" s="5">
        <v>7503.87</v>
      </c>
    </row>
    <row r="244" s="1" customFormat="1" ht="13.5" outlineLevel="2" spans="1:21">
      <c r="A244" s="15">
        <v>233</v>
      </c>
      <c r="B244" s="15" t="s">
        <v>531</v>
      </c>
      <c r="C244" s="16" t="s">
        <v>559</v>
      </c>
      <c r="D244" s="15" t="s">
        <v>560</v>
      </c>
      <c r="E244" s="15">
        <v>30</v>
      </c>
      <c r="F244" s="17">
        <v>3230</v>
      </c>
      <c r="G244" s="18">
        <v>1338.19</v>
      </c>
      <c r="H244" s="18">
        <v>836.79</v>
      </c>
      <c r="I244" s="18">
        <v>7871.6</v>
      </c>
      <c r="J244" s="18">
        <f t="shared" si="78"/>
        <v>1155.80123893805</v>
      </c>
      <c r="K244" s="18">
        <f>VLOOKUP(D244,'[1]8月'!$B$1:$G$65536,6,FALSE)</f>
        <v>646</v>
      </c>
      <c r="L244" s="18">
        <f t="shared" si="79"/>
        <v>9536.77876106195</v>
      </c>
      <c r="M244" s="18">
        <f t="shared" si="80"/>
        <v>125.97</v>
      </c>
      <c r="N244" s="18">
        <f t="shared" si="81"/>
        <v>238.419469026549</v>
      </c>
      <c r="O244" s="18">
        <f t="shared" si="82"/>
        <v>143.051681415929</v>
      </c>
      <c r="P244" s="18">
        <f t="shared" si="83"/>
        <v>190.735575221239</v>
      </c>
      <c r="Q244" s="18"/>
      <c r="R244" s="26">
        <v>8838.6</v>
      </c>
      <c r="S244" s="15"/>
      <c r="T244" s="5">
        <v>8838.6</v>
      </c>
      <c r="U244" s="5">
        <v>8838.6</v>
      </c>
    </row>
    <row r="245" s="1" customFormat="1" ht="13.5" outlineLevel="2" spans="1:21">
      <c r="A245" s="15">
        <v>234</v>
      </c>
      <c r="B245" s="15" t="s">
        <v>531</v>
      </c>
      <c r="C245" s="16" t="s">
        <v>561</v>
      </c>
      <c r="D245" s="15" t="s">
        <v>562</v>
      </c>
      <c r="E245" s="15">
        <v>30</v>
      </c>
      <c r="F245" s="17">
        <v>3176</v>
      </c>
      <c r="G245" s="18">
        <v>1315.82</v>
      </c>
      <c r="H245" s="18">
        <v>650.98</v>
      </c>
      <c r="I245" s="18">
        <v>7219.61</v>
      </c>
      <c r="J245" s="18">
        <f t="shared" si="78"/>
        <v>1056.84362831858</v>
      </c>
      <c r="K245" s="18">
        <f>VLOOKUP(D245,'[1]8月'!$B$1:$G$65536,6,FALSE)</f>
        <v>635.2</v>
      </c>
      <c r="L245" s="18">
        <f t="shared" si="79"/>
        <v>8764.76637168142</v>
      </c>
      <c r="M245" s="18">
        <f t="shared" si="80"/>
        <v>123.864</v>
      </c>
      <c r="N245" s="18">
        <f t="shared" si="81"/>
        <v>219.119159292035</v>
      </c>
      <c r="O245" s="18">
        <f t="shared" si="82"/>
        <v>131.471495575221</v>
      </c>
      <c r="P245" s="18">
        <f t="shared" si="83"/>
        <v>175.295327433628</v>
      </c>
      <c r="Q245" s="18"/>
      <c r="R245" s="26">
        <v>8115.02</v>
      </c>
      <c r="S245" s="15"/>
      <c r="T245" s="5">
        <v>8115.02</v>
      </c>
      <c r="U245" s="5">
        <v>8115.02</v>
      </c>
    </row>
    <row r="246" s="2" customFormat="1" ht="13.5" outlineLevel="1" spans="1:19">
      <c r="A246" s="19"/>
      <c r="B246" s="19" t="s">
        <v>563</v>
      </c>
      <c r="C246" s="20"/>
      <c r="D246" s="19"/>
      <c r="E246" s="19"/>
      <c r="F246" s="21">
        <f t="shared" ref="F246:R246" si="84">SUBTOTAL(9,F230:F245)</f>
        <v>47484</v>
      </c>
      <c r="G246" s="21">
        <f t="shared" si="84"/>
        <v>19672.64</v>
      </c>
      <c r="H246" s="21">
        <f t="shared" si="84"/>
        <v>10788.66</v>
      </c>
      <c r="I246" s="21">
        <f t="shared" si="84"/>
        <v>111438.19</v>
      </c>
      <c r="J246" s="21">
        <f t="shared" si="84"/>
        <v>16324.7200884956</v>
      </c>
      <c r="K246" s="21">
        <f t="shared" si="84"/>
        <v>8292.6</v>
      </c>
      <c r="L246" s="21">
        <f t="shared" si="84"/>
        <v>133867.369911504</v>
      </c>
      <c r="M246" s="21">
        <f t="shared" si="84"/>
        <v>1851.876</v>
      </c>
      <c r="N246" s="21">
        <f t="shared" si="84"/>
        <v>3346.68424778761</v>
      </c>
      <c r="O246" s="21">
        <f t="shared" si="84"/>
        <v>2008.01054867257</v>
      </c>
      <c r="P246" s="21">
        <f t="shared" si="84"/>
        <v>2677.34739823009</v>
      </c>
      <c r="Q246" s="21">
        <f t="shared" si="84"/>
        <v>8430</v>
      </c>
      <c r="R246" s="21">
        <f t="shared" si="84"/>
        <v>117639.1</v>
      </c>
      <c r="S246" s="19"/>
    </row>
    <row r="247" s="1" customFormat="1" ht="13.5" outlineLevel="2" spans="1:21">
      <c r="A247" s="15">
        <v>235</v>
      </c>
      <c r="B247" s="15" t="s">
        <v>564</v>
      </c>
      <c r="C247" s="16" t="s">
        <v>565</v>
      </c>
      <c r="D247" s="15" t="s">
        <v>566</v>
      </c>
      <c r="E247" s="15">
        <v>30</v>
      </c>
      <c r="F247" s="17">
        <v>3607</v>
      </c>
      <c r="G247" s="18">
        <v>1494.38</v>
      </c>
      <c r="H247" s="18">
        <v>849.82</v>
      </c>
      <c r="I247" s="18">
        <v>8367.69</v>
      </c>
      <c r="J247" s="18">
        <f t="shared" ref="J247:J253" si="85">(G247+H247+I247)/1.13*0.13</f>
        <v>1232.34132743363</v>
      </c>
      <c r="K247" s="18">
        <f>VLOOKUP(D247,'[1]8月'!$B$1:$G$65536,6,FALSE)</f>
        <v>721.4</v>
      </c>
      <c r="L247" s="18">
        <f t="shared" ref="L247:L253" si="86">(G247+H247+I247)-J247+(K247)</f>
        <v>10200.9486725664</v>
      </c>
      <c r="M247" s="18">
        <f t="shared" ref="M247:M253" si="87">(F247)*0.039</f>
        <v>140.673</v>
      </c>
      <c r="N247" s="18">
        <f t="shared" ref="N247:N253" si="88">L247*0.025</f>
        <v>255.023716814159</v>
      </c>
      <c r="O247" s="18">
        <f t="shared" ref="O247:O253" si="89">L247*0.015</f>
        <v>153.014230088496</v>
      </c>
      <c r="P247" s="18">
        <f t="shared" ref="P247:P253" si="90">L247*0.02</f>
        <v>204.018973451327</v>
      </c>
      <c r="Q247" s="18"/>
      <c r="R247" s="26">
        <v>9448.22</v>
      </c>
      <c r="S247" s="15"/>
      <c r="T247" s="5">
        <v>9448.22</v>
      </c>
      <c r="U247" s="5">
        <v>9448.22</v>
      </c>
    </row>
    <row r="248" s="1" customFormat="1" ht="13.5" outlineLevel="2" spans="1:21">
      <c r="A248" s="15">
        <v>236</v>
      </c>
      <c r="B248" s="15" t="s">
        <v>564</v>
      </c>
      <c r="C248" s="16" t="s">
        <v>567</v>
      </c>
      <c r="D248" s="15" t="s">
        <v>568</v>
      </c>
      <c r="E248" s="15">
        <v>30</v>
      </c>
      <c r="F248" s="17">
        <v>3311</v>
      </c>
      <c r="G248" s="18">
        <v>1371.75</v>
      </c>
      <c r="H248" s="18">
        <v>710.46</v>
      </c>
      <c r="I248" s="18">
        <v>7622.31</v>
      </c>
      <c r="J248" s="18">
        <f t="shared" si="85"/>
        <v>1116.44920353982</v>
      </c>
      <c r="K248" s="18">
        <f>VLOOKUP(D248,'[1]8月'!$B$1:$G$65536,6,FALSE)</f>
        <v>662.2</v>
      </c>
      <c r="L248" s="18">
        <f t="shared" si="86"/>
        <v>9250.27079646018</v>
      </c>
      <c r="M248" s="18">
        <f t="shared" si="87"/>
        <v>129.129</v>
      </c>
      <c r="N248" s="18">
        <f t="shared" si="88"/>
        <v>231.256769911504</v>
      </c>
      <c r="O248" s="18">
        <f t="shared" si="89"/>
        <v>138.754061946903</v>
      </c>
      <c r="P248" s="18">
        <f t="shared" si="90"/>
        <v>185.005415929204</v>
      </c>
      <c r="Q248" s="18"/>
      <c r="R248" s="26">
        <v>8566.13</v>
      </c>
      <c r="S248" s="15"/>
      <c r="T248" s="5">
        <v>8566.13</v>
      </c>
      <c r="U248" s="5">
        <v>8566.13</v>
      </c>
    </row>
    <row r="249" s="1" customFormat="1" ht="13.5" outlineLevel="2" spans="1:21">
      <c r="A249" s="15">
        <v>237</v>
      </c>
      <c r="B249" s="15" t="s">
        <v>564</v>
      </c>
      <c r="C249" s="16" t="s">
        <v>569</v>
      </c>
      <c r="D249" s="15" t="s">
        <v>570</v>
      </c>
      <c r="E249" s="15">
        <v>30</v>
      </c>
      <c r="F249" s="17">
        <v>3166</v>
      </c>
      <c r="G249" s="18">
        <v>1311.67</v>
      </c>
      <c r="H249" s="18">
        <v>770.95</v>
      </c>
      <c r="I249" s="18">
        <v>7535.23</v>
      </c>
      <c r="J249" s="18">
        <f t="shared" si="85"/>
        <v>1106.47831858407</v>
      </c>
      <c r="K249" s="18">
        <f>VLOOKUP(D249,'[1]8月'!$B$1:$G$65536,6,FALSE)</f>
        <v>633.2</v>
      </c>
      <c r="L249" s="18">
        <f t="shared" si="86"/>
        <v>9144.57168141593</v>
      </c>
      <c r="M249" s="18">
        <f t="shared" si="87"/>
        <v>123.474</v>
      </c>
      <c r="N249" s="18">
        <f t="shared" si="88"/>
        <v>228.614292035398</v>
      </c>
      <c r="O249" s="18">
        <f t="shared" si="89"/>
        <v>137.168575221239</v>
      </c>
      <c r="P249" s="18">
        <f t="shared" si="90"/>
        <v>182.891433628319</v>
      </c>
      <c r="Q249" s="18"/>
      <c r="R249" s="26">
        <v>8472.42</v>
      </c>
      <c r="S249" s="15"/>
      <c r="T249" s="5">
        <v>8472.42</v>
      </c>
      <c r="U249" s="5">
        <v>8472.42</v>
      </c>
    </row>
    <row r="250" s="1" customFormat="1" ht="13.5" outlineLevel="2" spans="1:21">
      <c r="A250" s="15">
        <v>238</v>
      </c>
      <c r="B250" s="15" t="s">
        <v>564</v>
      </c>
      <c r="C250" s="16" t="s">
        <v>571</v>
      </c>
      <c r="D250" s="15" t="s">
        <v>572</v>
      </c>
      <c r="E250" s="15">
        <v>30</v>
      </c>
      <c r="F250" s="17">
        <v>2833</v>
      </c>
      <c r="G250" s="18">
        <v>1173.71</v>
      </c>
      <c r="H250" s="18">
        <v>562.42</v>
      </c>
      <c r="I250" s="18">
        <v>6375.32</v>
      </c>
      <c r="J250" s="18">
        <f t="shared" si="85"/>
        <v>933.175663716814</v>
      </c>
      <c r="K250" s="18">
        <f>VLOOKUP(D250,'[1]8月'!$B$1:$G$65536,6,FALSE)</f>
        <v>566.6</v>
      </c>
      <c r="L250" s="18">
        <f t="shared" si="86"/>
        <v>7744.87433628319</v>
      </c>
      <c r="M250" s="18">
        <f t="shared" si="87"/>
        <v>110.487</v>
      </c>
      <c r="N250" s="18">
        <f t="shared" si="88"/>
        <v>193.62185840708</v>
      </c>
      <c r="O250" s="18">
        <f t="shared" si="89"/>
        <v>116.173115044248</v>
      </c>
      <c r="P250" s="18">
        <f t="shared" si="90"/>
        <v>154.897486725664</v>
      </c>
      <c r="Q250" s="18"/>
      <c r="R250" s="26">
        <v>7169.69</v>
      </c>
      <c r="S250" s="15"/>
      <c r="T250" s="5">
        <v>7169.69</v>
      </c>
      <c r="U250" s="5">
        <v>7169.69</v>
      </c>
    </row>
    <row r="251" s="1" customFormat="1" ht="13.5" outlineLevel="2" spans="1:21">
      <c r="A251" s="15">
        <v>239</v>
      </c>
      <c r="B251" s="15" t="s">
        <v>564</v>
      </c>
      <c r="C251" s="16" t="s">
        <v>573</v>
      </c>
      <c r="D251" s="15" t="s">
        <v>574</v>
      </c>
      <c r="E251" s="15">
        <v>30</v>
      </c>
      <c r="F251" s="17">
        <v>3076</v>
      </c>
      <c r="G251" s="18">
        <v>1274.39</v>
      </c>
      <c r="H251" s="18">
        <v>679.05</v>
      </c>
      <c r="I251" s="18">
        <v>7227.17</v>
      </c>
      <c r="J251" s="18">
        <f t="shared" si="85"/>
        <v>1056.17637168142</v>
      </c>
      <c r="K251" s="18">
        <f>VLOOKUP(D251,'[1]8月'!$B$1:$G$65536,6,FALSE)</f>
        <v>615.2</v>
      </c>
      <c r="L251" s="18">
        <f t="shared" si="86"/>
        <v>8739.63362831858</v>
      </c>
      <c r="M251" s="18">
        <f t="shared" si="87"/>
        <v>119.964</v>
      </c>
      <c r="N251" s="18">
        <f t="shared" si="88"/>
        <v>218.490840707965</v>
      </c>
      <c r="O251" s="18">
        <f t="shared" si="89"/>
        <v>131.094504424779</v>
      </c>
      <c r="P251" s="18">
        <f t="shared" si="90"/>
        <v>174.792672566372</v>
      </c>
      <c r="Q251" s="18"/>
      <c r="R251" s="26">
        <v>8095.29</v>
      </c>
      <c r="S251" s="15"/>
      <c r="T251" s="5">
        <v>8095.29</v>
      </c>
      <c r="U251" s="5">
        <v>8095.29</v>
      </c>
    </row>
    <row r="252" s="1" customFormat="1" ht="13.5" outlineLevel="2" spans="1:21">
      <c r="A252" s="15">
        <v>240</v>
      </c>
      <c r="B252" s="15" t="s">
        <v>564</v>
      </c>
      <c r="C252" s="16" t="s">
        <v>575</v>
      </c>
      <c r="D252" s="15" t="s">
        <v>576</v>
      </c>
      <c r="E252" s="15">
        <v>30</v>
      </c>
      <c r="F252" s="17">
        <v>3473</v>
      </c>
      <c r="G252" s="18">
        <v>1438.86</v>
      </c>
      <c r="H252" s="18">
        <v>806.04</v>
      </c>
      <c r="I252" s="18">
        <v>8190.29</v>
      </c>
      <c r="J252" s="18">
        <f t="shared" si="85"/>
        <v>1200.5085840708</v>
      </c>
      <c r="K252" s="18">
        <f>VLOOKUP(D252,'[1]8月'!$B$1:$G$65536,6,FALSE)</f>
        <v>694.6</v>
      </c>
      <c r="L252" s="18">
        <f t="shared" si="86"/>
        <v>9929.2814159292</v>
      </c>
      <c r="M252" s="18">
        <f t="shared" si="87"/>
        <v>135.447</v>
      </c>
      <c r="N252" s="18">
        <f t="shared" si="88"/>
        <v>248.23203539823</v>
      </c>
      <c r="O252" s="18">
        <f t="shared" si="89"/>
        <v>148.939221238938</v>
      </c>
      <c r="P252" s="18">
        <f t="shared" si="90"/>
        <v>198.585628318584</v>
      </c>
      <c r="Q252" s="18"/>
      <c r="R252" s="26">
        <v>9198.08</v>
      </c>
      <c r="S252" s="15"/>
      <c r="T252" s="5">
        <v>9198.08</v>
      </c>
      <c r="U252" s="5">
        <v>9198.08</v>
      </c>
    </row>
    <row r="253" s="1" customFormat="1" ht="13.5" outlineLevel="2" spans="1:21">
      <c r="A253" s="15">
        <v>241</v>
      </c>
      <c r="B253" s="15" t="s">
        <v>564</v>
      </c>
      <c r="C253" s="16" t="s">
        <v>577</v>
      </c>
      <c r="D253" s="15" t="s">
        <v>578</v>
      </c>
      <c r="E253" s="15">
        <v>30</v>
      </c>
      <c r="F253" s="17">
        <v>3400</v>
      </c>
      <c r="G253" s="18">
        <v>1408.62</v>
      </c>
      <c r="H253" s="18">
        <v>799.02</v>
      </c>
      <c r="I253" s="18">
        <v>7853.36</v>
      </c>
      <c r="J253" s="18">
        <f t="shared" si="85"/>
        <v>1157.46017699115</v>
      </c>
      <c r="K253" s="18">
        <f>VLOOKUP(D253,'[1]8月'!$B$1:$G$65536,6,FALSE)</f>
        <v>680</v>
      </c>
      <c r="L253" s="18">
        <f t="shared" si="86"/>
        <v>9583.53982300885</v>
      </c>
      <c r="M253" s="18">
        <f t="shared" si="87"/>
        <v>132.6</v>
      </c>
      <c r="N253" s="18">
        <f t="shared" si="88"/>
        <v>239.588495575221</v>
      </c>
      <c r="O253" s="18">
        <f t="shared" si="89"/>
        <v>143.753097345133</v>
      </c>
      <c r="P253" s="18">
        <f t="shared" si="90"/>
        <v>191.670796460177</v>
      </c>
      <c r="Q253" s="18"/>
      <c r="R253" s="26">
        <v>8875.93</v>
      </c>
      <c r="S253" s="15"/>
      <c r="T253" s="5">
        <v>8875.93</v>
      </c>
      <c r="U253" s="5">
        <v>8875.93</v>
      </c>
    </row>
    <row r="254" s="2" customFormat="1" ht="13.5" outlineLevel="1" spans="1:19">
      <c r="A254" s="19"/>
      <c r="B254" s="19" t="s">
        <v>579</v>
      </c>
      <c r="C254" s="20"/>
      <c r="D254" s="19"/>
      <c r="E254" s="19"/>
      <c r="F254" s="21">
        <f t="shared" ref="F254:R254" si="91">SUBTOTAL(9,F247:F253)</f>
        <v>22866</v>
      </c>
      <c r="G254" s="21">
        <f t="shared" si="91"/>
        <v>9473.38</v>
      </c>
      <c r="H254" s="21">
        <f t="shared" si="91"/>
        <v>5177.76</v>
      </c>
      <c r="I254" s="21">
        <f t="shared" si="91"/>
        <v>53171.37</v>
      </c>
      <c r="J254" s="21">
        <f t="shared" si="91"/>
        <v>7802.5896460177</v>
      </c>
      <c r="K254" s="21">
        <f t="shared" si="91"/>
        <v>4573.2</v>
      </c>
      <c r="L254" s="21">
        <f t="shared" si="91"/>
        <v>64593.1203539823</v>
      </c>
      <c r="M254" s="21">
        <f t="shared" si="91"/>
        <v>891.774</v>
      </c>
      <c r="N254" s="21">
        <f t="shared" si="91"/>
        <v>1614.82800884956</v>
      </c>
      <c r="O254" s="21">
        <f t="shared" si="91"/>
        <v>968.896805309736</v>
      </c>
      <c r="P254" s="21">
        <f t="shared" si="91"/>
        <v>1291.86240707965</v>
      </c>
      <c r="Q254" s="21">
        <f t="shared" si="91"/>
        <v>0</v>
      </c>
      <c r="R254" s="21">
        <f t="shared" si="91"/>
        <v>59825.76</v>
      </c>
      <c r="S254" s="19"/>
    </row>
    <row r="255" s="1" customFormat="1" ht="13.5" outlineLevel="2" spans="1:21">
      <c r="A255" s="15">
        <v>242</v>
      </c>
      <c r="B255" s="15" t="s">
        <v>580</v>
      </c>
      <c r="C255" s="16" t="s">
        <v>581</v>
      </c>
      <c r="D255" s="15" t="s">
        <v>582</v>
      </c>
      <c r="E255" s="15">
        <v>30</v>
      </c>
      <c r="F255" s="17">
        <v>3423</v>
      </c>
      <c r="G255" s="18">
        <v>1418.15</v>
      </c>
      <c r="H255" s="18">
        <v>799.69</v>
      </c>
      <c r="I255" s="18">
        <v>7875.32</v>
      </c>
      <c r="J255" s="18">
        <f t="shared" ref="J255:J264" si="92">(G255+H255+I255)/1.13*0.13</f>
        <v>1161.16</v>
      </c>
      <c r="K255" s="18">
        <f>VLOOKUP(D255,'[1]8月'!$B$1:$G$65536,6,FALSE)</f>
        <v>684.6</v>
      </c>
      <c r="L255" s="18">
        <f t="shared" ref="L255:L264" si="93">(G255+H255+I255)-J255+(K255)</f>
        <v>9616.6</v>
      </c>
      <c r="M255" s="18">
        <f t="shared" ref="M255:M264" si="94">(F255)*0.039</f>
        <v>133.497</v>
      </c>
      <c r="N255" s="18">
        <f t="shared" ref="N255:N264" si="95">L255*0.025</f>
        <v>240.415</v>
      </c>
      <c r="O255" s="18">
        <f t="shared" ref="O255:O264" si="96">L255*0.015</f>
        <v>144.249</v>
      </c>
      <c r="P255" s="18">
        <f t="shared" ref="P255:P264" si="97">L255*0.02</f>
        <v>192.332</v>
      </c>
      <c r="Q255" s="18"/>
      <c r="R255" s="26">
        <v>8906.11</v>
      </c>
      <c r="S255" s="15"/>
      <c r="T255" s="5">
        <v>8906.11</v>
      </c>
      <c r="U255" s="5">
        <v>8906.11</v>
      </c>
    </row>
    <row r="256" s="1" customFormat="1" ht="13.5" outlineLevel="2" spans="1:21">
      <c r="A256" s="15">
        <v>243</v>
      </c>
      <c r="B256" s="15" t="s">
        <v>580</v>
      </c>
      <c r="C256" s="16" t="s">
        <v>583</v>
      </c>
      <c r="D256" s="15" t="s">
        <v>584</v>
      </c>
      <c r="E256" s="15">
        <v>30</v>
      </c>
      <c r="F256" s="17">
        <v>3094</v>
      </c>
      <c r="G256" s="18">
        <v>1281.84</v>
      </c>
      <c r="H256" s="18">
        <v>620.57</v>
      </c>
      <c r="I256" s="18">
        <v>7072.95</v>
      </c>
      <c r="J256" s="18">
        <f t="shared" si="92"/>
        <v>1032.56353982301</v>
      </c>
      <c r="K256" s="18"/>
      <c r="L256" s="18">
        <f t="shared" si="93"/>
        <v>7942.79646017699</v>
      </c>
      <c r="M256" s="18">
        <f t="shared" si="94"/>
        <v>120.666</v>
      </c>
      <c r="N256" s="18">
        <f t="shared" si="95"/>
        <v>198.569911504425</v>
      </c>
      <c r="O256" s="18">
        <f t="shared" si="96"/>
        <v>119.141946902655</v>
      </c>
      <c r="P256" s="18">
        <f t="shared" si="97"/>
        <v>158.85592920354</v>
      </c>
      <c r="Q256" s="18"/>
      <c r="R256" s="26">
        <v>7345.56</v>
      </c>
      <c r="S256" s="15"/>
      <c r="T256" s="5">
        <v>7345.56</v>
      </c>
      <c r="U256" s="5">
        <v>7345.56</v>
      </c>
    </row>
    <row r="257" s="1" customFormat="1" ht="13.5" outlineLevel="2" spans="1:21">
      <c r="A257" s="15">
        <v>244</v>
      </c>
      <c r="B257" s="15" t="s">
        <v>580</v>
      </c>
      <c r="C257" s="16" t="s">
        <v>585</v>
      </c>
      <c r="D257" s="15" t="s">
        <v>586</v>
      </c>
      <c r="E257" s="15">
        <v>30</v>
      </c>
      <c r="F257" s="17">
        <v>3155</v>
      </c>
      <c r="G257" s="18">
        <v>1307.12</v>
      </c>
      <c r="H257" s="18">
        <v>701.78</v>
      </c>
      <c r="I257" s="18">
        <v>7082.25</v>
      </c>
      <c r="J257" s="18">
        <f t="shared" si="92"/>
        <v>1045.88451327434</v>
      </c>
      <c r="K257" s="18">
        <f>VLOOKUP(D257,'[1]8月'!$B$1:$G$65536,6,FALSE)</f>
        <v>631</v>
      </c>
      <c r="L257" s="18">
        <f t="shared" si="93"/>
        <v>8676.26548672566</v>
      </c>
      <c r="M257" s="18">
        <f t="shared" si="94"/>
        <v>123.045</v>
      </c>
      <c r="N257" s="18">
        <f t="shared" si="95"/>
        <v>216.906637168142</v>
      </c>
      <c r="O257" s="18">
        <f t="shared" si="96"/>
        <v>130.143982300885</v>
      </c>
      <c r="P257" s="18">
        <f t="shared" si="97"/>
        <v>173.525309734513</v>
      </c>
      <c r="Q257" s="18"/>
      <c r="R257" s="26">
        <v>8032.64</v>
      </c>
      <c r="S257" s="15"/>
      <c r="T257" s="5">
        <v>8032.64</v>
      </c>
      <c r="U257" s="5">
        <v>8032.64</v>
      </c>
    </row>
    <row r="258" s="1" customFormat="1" ht="13.5" outlineLevel="2" spans="1:21">
      <c r="A258" s="15">
        <v>245</v>
      </c>
      <c r="B258" s="15" t="s">
        <v>580</v>
      </c>
      <c r="C258" s="16" t="s">
        <v>587</v>
      </c>
      <c r="D258" s="15" t="s">
        <v>588</v>
      </c>
      <c r="E258" s="15">
        <v>30</v>
      </c>
      <c r="F258" s="17">
        <v>2923</v>
      </c>
      <c r="G258" s="18">
        <v>1211</v>
      </c>
      <c r="H258" s="18">
        <v>744.22</v>
      </c>
      <c r="I258" s="18">
        <v>7191.99</v>
      </c>
      <c r="J258" s="18">
        <f t="shared" si="92"/>
        <v>1052.33389380531</v>
      </c>
      <c r="K258" s="18">
        <f>VLOOKUP(D258,'[1]8月'!$B$1:$G$65536,6,FALSE)</f>
        <v>584.6</v>
      </c>
      <c r="L258" s="18">
        <f t="shared" si="93"/>
        <v>8679.47610619469</v>
      </c>
      <c r="M258" s="18">
        <f t="shared" si="94"/>
        <v>113.997</v>
      </c>
      <c r="N258" s="18">
        <f t="shared" si="95"/>
        <v>216.986902654867</v>
      </c>
      <c r="O258" s="18">
        <f t="shared" si="96"/>
        <v>130.19214159292</v>
      </c>
      <c r="P258" s="18">
        <f t="shared" si="97"/>
        <v>173.589522123894</v>
      </c>
      <c r="Q258" s="18"/>
      <c r="R258" s="26">
        <v>8044.71</v>
      </c>
      <c r="S258" s="15"/>
      <c r="T258" s="5">
        <v>8044.71</v>
      </c>
      <c r="U258" s="5">
        <v>8044.71</v>
      </c>
    </row>
    <row r="259" s="1" customFormat="1" ht="13.5" outlineLevel="2" spans="1:21">
      <c r="A259" s="15">
        <v>246</v>
      </c>
      <c r="B259" s="15" t="s">
        <v>580</v>
      </c>
      <c r="C259" s="16" t="s">
        <v>589</v>
      </c>
      <c r="D259" s="15" t="s">
        <v>590</v>
      </c>
      <c r="E259" s="15">
        <v>30</v>
      </c>
      <c r="F259" s="17">
        <v>3278</v>
      </c>
      <c r="G259" s="18">
        <v>1358.08</v>
      </c>
      <c r="H259" s="18">
        <v>752.91</v>
      </c>
      <c r="I259" s="18">
        <v>7481.43</v>
      </c>
      <c r="J259" s="18">
        <f t="shared" si="92"/>
        <v>1103.55274336283</v>
      </c>
      <c r="K259" s="18">
        <f>VLOOKUP(D259,'[1]8月'!$B$1:$G$65536,6,FALSE)</f>
        <v>655.6</v>
      </c>
      <c r="L259" s="18">
        <f t="shared" si="93"/>
        <v>9144.46725663717</v>
      </c>
      <c r="M259" s="18">
        <f t="shared" si="94"/>
        <v>127.842</v>
      </c>
      <c r="N259" s="18">
        <f t="shared" si="95"/>
        <v>228.611681415929</v>
      </c>
      <c r="O259" s="18">
        <f t="shared" si="96"/>
        <v>137.167008849558</v>
      </c>
      <c r="P259" s="18">
        <f t="shared" si="97"/>
        <v>182.889345132743</v>
      </c>
      <c r="Q259" s="18"/>
      <c r="R259" s="26">
        <v>8467.96</v>
      </c>
      <c r="S259" s="15"/>
      <c r="T259" s="5">
        <v>8467.96</v>
      </c>
      <c r="U259" s="5">
        <v>8467.96</v>
      </c>
    </row>
    <row r="260" s="1" customFormat="1" ht="13.5" outlineLevel="2" spans="1:21">
      <c r="A260" s="15">
        <v>247</v>
      </c>
      <c r="B260" s="15" t="s">
        <v>580</v>
      </c>
      <c r="C260" s="16" t="s">
        <v>591</v>
      </c>
      <c r="D260" s="15" t="s">
        <v>592</v>
      </c>
      <c r="E260" s="15">
        <v>30</v>
      </c>
      <c r="F260" s="17">
        <v>1970</v>
      </c>
      <c r="G260" s="18">
        <v>816.17</v>
      </c>
      <c r="H260" s="18">
        <v>675.72</v>
      </c>
      <c r="I260" s="18">
        <v>5489.85</v>
      </c>
      <c r="J260" s="18">
        <f t="shared" si="92"/>
        <v>803.209026548673</v>
      </c>
      <c r="K260" s="18">
        <f>VLOOKUP(D260,'[1]8月'!$B$1:$G$65536,6,FALSE)</f>
        <v>394</v>
      </c>
      <c r="L260" s="18">
        <f t="shared" si="93"/>
        <v>6572.53097345133</v>
      </c>
      <c r="M260" s="18">
        <f t="shared" si="94"/>
        <v>76.83</v>
      </c>
      <c r="N260" s="18">
        <f t="shared" si="95"/>
        <v>164.313274336283</v>
      </c>
      <c r="O260" s="18">
        <f t="shared" si="96"/>
        <v>98.5879646017699</v>
      </c>
      <c r="P260" s="18">
        <f t="shared" si="97"/>
        <v>131.450619469027</v>
      </c>
      <c r="Q260" s="18"/>
      <c r="R260" s="26">
        <v>6101.35</v>
      </c>
      <c r="S260" s="15"/>
      <c r="T260" s="5">
        <v>6101.35</v>
      </c>
      <c r="U260" s="5">
        <v>6101.35</v>
      </c>
    </row>
    <row r="261" s="1" customFormat="1" ht="13.5" outlineLevel="2" spans="1:21">
      <c r="A261" s="15">
        <v>248</v>
      </c>
      <c r="B261" s="15" t="s">
        <v>580</v>
      </c>
      <c r="C261" s="16" t="s">
        <v>593</v>
      </c>
      <c r="D261" s="15" t="s">
        <v>594</v>
      </c>
      <c r="E261" s="15">
        <v>30</v>
      </c>
      <c r="F261" s="17">
        <v>3137</v>
      </c>
      <c r="G261" s="18">
        <v>1299.66</v>
      </c>
      <c r="H261" s="18">
        <v>728.51</v>
      </c>
      <c r="I261" s="18">
        <v>7070.25</v>
      </c>
      <c r="J261" s="18">
        <f t="shared" si="92"/>
        <v>1046.72088495575</v>
      </c>
      <c r="K261" s="18">
        <f>VLOOKUP(D261,'[1]8月'!$B$1:$G$65536,6,FALSE)</f>
        <v>627.4</v>
      </c>
      <c r="L261" s="18">
        <f t="shared" si="93"/>
        <v>8679.09911504425</v>
      </c>
      <c r="M261" s="18">
        <f t="shared" si="94"/>
        <v>122.343</v>
      </c>
      <c r="N261" s="18">
        <f t="shared" si="95"/>
        <v>216.977477876106</v>
      </c>
      <c r="O261" s="18">
        <f t="shared" si="96"/>
        <v>130.186486725664</v>
      </c>
      <c r="P261" s="18">
        <f t="shared" si="97"/>
        <v>173.581982300885</v>
      </c>
      <c r="Q261" s="18"/>
      <c r="R261" s="26">
        <v>8036.01</v>
      </c>
      <c r="S261" s="15"/>
      <c r="T261" s="5">
        <v>8036.01</v>
      </c>
      <c r="U261" s="5">
        <v>8036.01</v>
      </c>
    </row>
    <row r="262" s="1" customFormat="1" ht="13.5" outlineLevel="2" spans="1:21">
      <c r="A262" s="15">
        <v>249</v>
      </c>
      <c r="B262" s="15" t="s">
        <v>580</v>
      </c>
      <c r="C262" s="16" t="s">
        <v>595</v>
      </c>
      <c r="D262" s="15" t="s">
        <v>596</v>
      </c>
      <c r="E262" s="15">
        <v>30</v>
      </c>
      <c r="F262" s="17">
        <v>2764</v>
      </c>
      <c r="G262" s="18">
        <v>1145.13</v>
      </c>
      <c r="H262" s="18">
        <v>588.49</v>
      </c>
      <c r="I262" s="18">
        <v>6250.83</v>
      </c>
      <c r="J262" s="18">
        <f t="shared" si="92"/>
        <v>918.565044247788</v>
      </c>
      <c r="K262" s="18">
        <f>VLOOKUP(D262,'[1]8月'!$B$1:$G$65536,6,FALSE)</f>
        <v>552.8</v>
      </c>
      <c r="L262" s="18">
        <f t="shared" si="93"/>
        <v>7618.68495575221</v>
      </c>
      <c r="M262" s="18">
        <f t="shared" si="94"/>
        <v>107.796</v>
      </c>
      <c r="N262" s="18">
        <f t="shared" si="95"/>
        <v>190.467123893805</v>
      </c>
      <c r="O262" s="18">
        <f t="shared" si="96"/>
        <v>114.280274336283</v>
      </c>
      <c r="P262" s="18">
        <f t="shared" si="97"/>
        <v>152.373699115044</v>
      </c>
      <c r="Q262" s="18"/>
      <c r="R262" s="26">
        <v>7053.77</v>
      </c>
      <c r="S262" s="15"/>
      <c r="T262" s="5">
        <v>7053.77</v>
      </c>
      <c r="U262" s="5">
        <v>7053.77</v>
      </c>
    </row>
    <row r="263" s="1" customFormat="1" ht="13.5" outlineLevel="2" spans="1:21">
      <c r="A263" s="15">
        <v>250</v>
      </c>
      <c r="B263" s="15" t="s">
        <v>580</v>
      </c>
      <c r="C263" s="16" t="s">
        <v>597</v>
      </c>
      <c r="D263" s="15" t="s">
        <v>598</v>
      </c>
      <c r="E263" s="15">
        <v>30</v>
      </c>
      <c r="F263" s="17">
        <v>3078</v>
      </c>
      <c r="G263" s="18">
        <v>1275.22</v>
      </c>
      <c r="H263" s="18">
        <v>784.65</v>
      </c>
      <c r="I263" s="18">
        <v>6953</v>
      </c>
      <c r="J263" s="18">
        <f t="shared" si="92"/>
        <v>1036.87884955752</v>
      </c>
      <c r="K263" s="18">
        <f>VLOOKUP(D263,'[1]8月'!$B$1:$G$65536,6,FALSE)</f>
        <v>615.6</v>
      </c>
      <c r="L263" s="18">
        <f t="shared" si="93"/>
        <v>8591.59115044248</v>
      </c>
      <c r="M263" s="18">
        <f t="shared" si="94"/>
        <v>120.042</v>
      </c>
      <c r="N263" s="18">
        <f t="shared" si="95"/>
        <v>214.789778761062</v>
      </c>
      <c r="O263" s="18">
        <f t="shared" si="96"/>
        <v>128.873867256637</v>
      </c>
      <c r="P263" s="18">
        <f t="shared" si="97"/>
        <v>171.83182300885</v>
      </c>
      <c r="Q263" s="18">
        <v>8430</v>
      </c>
      <c r="R263" s="26">
        <v>0</v>
      </c>
      <c r="S263" s="15">
        <v>-473.95</v>
      </c>
      <c r="T263" s="5">
        <v>0</v>
      </c>
      <c r="U263" s="5">
        <v>0</v>
      </c>
    </row>
    <row r="264" s="1" customFormat="1" ht="13.5" outlineLevel="2" spans="1:21">
      <c r="A264" s="15">
        <v>251</v>
      </c>
      <c r="B264" s="15" t="s">
        <v>580</v>
      </c>
      <c r="C264" s="16" t="s">
        <v>599</v>
      </c>
      <c r="D264" s="15" t="s">
        <v>600</v>
      </c>
      <c r="E264" s="15">
        <v>30</v>
      </c>
      <c r="F264" s="17">
        <v>2009</v>
      </c>
      <c r="G264" s="18">
        <v>832.33</v>
      </c>
      <c r="H264" s="18">
        <v>728.85</v>
      </c>
      <c r="I264" s="18">
        <v>7048.4</v>
      </c>
      <c r="J264" s="18">
        <f t="shared" si="92"/>
        <v>990.482654867257</v>
      </c>
      <c r="K264" s="18">
        <f>VLOOKUP(D264,'[1]8月'!$B$1:$G$65536,6,FALSE)</f>
        <v>401.8</v>
      </c>
      <c r="L264" s="18">
        <f t="shared" si="93"/>
        <v>8020.89734513274</v>
      </c>
      <c r="M264" s="18">
        <f t="shared" si="94"/>
        <v>78.351</v>
      </c>
      <c r="N264" s="18">
        <f t="shared" si="95"/>
        <v>200.522433628319</v>
      </c>
      <c r="O264" s="18">
        <f t="shared" si="96"/>
        <v>120.313460176991</v>
      </c>
      <c r="P264" s="18">
        <f t="shared" si="97"/>
        <v>160.417946902655</v>
      </c>
      <c r="Q264" s="18"/>
      <c r="R264" s="26">
        <v>7461.29</v>
      </c>
      <c r="S264" s="15"/>
      <c r="T264" s="5">
        <v>7461.29</v>
      </c>
      <c r="U264" s="5">
        <v>7461.29</v>
      </c>
    </row>
    <row r="265" s="2" customFormat="1" ht="13.5" outlineLevel="1" spans="1:19">
      <c r="A265" s="19"/>
      <c r="B265" s="19" t="s">
        <v>601</v>
      </c>
      <c r="C265" s="20"/>
      <c r="D265" s="19"/>
      <c r="E265" s="19"/>
      <c r="F265" s="21">
        <f t="shared" ref="F265:R265" si="98">SUBTOTAL(9,F255:F264)</f>
        <v>28831</v>
      </c>
      <c r="G265" s="21">
        <f t="shared" si="98"/>
        <v>11944.7</v>
      </c>
      <c r="H265" s="21">
        <f t="shared" si="98"/>
        <v>7125.39</v>
      </c>
      <c r="I265" s="21">
        <f t="shared" si="98"/>
        <v>69516.27</v>
      </c>
      <c r="J265" s="21">
        <f t="shared" si="98"/>
        <v>10191.3511504425</v>
      </c>
      <c r="K265" s="21">
        <f t="shared" si="98"/>
        <v>5147.4</v>
      </c>
      <c r="L265" s="21">
        <f t="shared" si="98"/>
        <v>83542.4088495575</v>
      </c>
      <c r="M265" s="21">
        <f t="shared" si="98"/>
        <v>1124.409</v>
      </c>
      <c r="N265" s="21">
        <f t="shared" si="98"/>
        <v>2088.56022123894</v>
      </c>
      <c r="O265" s="21">
        <f t="shared" si="98"/>
        <v>1253.13613274336</v>
      </c>
      <c r="P265" s="21">
        <f t="shared" si="98"/>
        <v>1670.84817699115</v>
      </c>
      <c r="Q265" s="21">
        <f t="shared" si="98"/>
        <v>8430</v>
      </c>
      <c r="R265" s="21">
        <f t="shared" si="98"/>
        <v>69449.4</v>
      </c>
      <c r="S265" s="19"/>
    </row>
    <row r="266" s="1" customFormat="1" ht="13.5" outlineLevel="2" spans="1:21">
      <c r="A266" s="15">
        <v>252</v>
      </c>
      <c r="B266" s="15" t="s">
        <v>602</v>
      </c>
      <c r="C266" s="16" t="s">
        <v>603</v>
      </c>
      <c r="D266" s="15" t="s">
        <v>604</v>
      </c>
      <c r="E266" s="15">
        <v>30</v>
      </c>
      <c r="F266" s="17">
        <v>3054</v>
      </c>
      <c r="G266" s="18">
        <v>1265.27</v>
      </c>
      <c r="H266" s="18">
        <v>574.12</v>
      </c>
      <c r="I266" s="18">
        <v>7226.33</v>
      </c>
      <c r="J266" s="18">
        <f t="shared" ref="J266:J276" si="99">(G266+H266+I266)/1.13*0.13</f>
        <v>1042.9589380531</v>
      </c>
      <c r="K266" s="18">
        <f>VLOOKUP(D266,'[1]8月'!$B$1:$G$65536,6,FALSE)</f>
        <v>305.4</v>
      </c>
      <c r="L266" s="18">
        <f t="shared" ref="L266:L276" si="100">(G266+H266+I266)-J266+(K266)</f>
        <v>8328.1610619469</v>
      </c>
      <c r="M266" s="18">
        <f t="shared" ref="M266:M276" si="101">(F266)*0.039</f>
        <v>119.106</v>
      </c>
      <c r="N266" s="18">
        <f t="shared" ref="N266:N276" si="102">L266*0.025</f>
        <v>208.204026548673</v>
      </c>
      <c r="O266" s="18">
        <f t="shared" ref="O266:O276" si="103">L266*0.015</f>
        <v>124.922415929204</v>
      </c>
      <c r="P266" s="18">
        <f t="shared" ref="P266:P276" si="104">L266*0.02</f>
        <v>166.563221238938</v>
      </c>
      <c r="Q266" s="18"/>
      <c r="R266" s="26">
        <v>7709.37</v>
      </c>
      <c r="S266" s="15"/>
      <c r="T266" s="5">
        <v>7709.37</v>
      </c>
      <c r="U266" s="5">
        <v>7709.37</v>
      </c>
    </row>
    <row r="267" s="1" customFormat="1" ht="13.5" outlineLevel="2" spans="1:21">
      <c r="A267" s="15">
        <v>253</v>
      </c>
      <c r="B267" s="15" t="s">
        <v>602</v>
      </c>
      <c r="C267" s="16" t="s">
        <v>605</v>
      </c>
      <c r="D267" s="15" t="s">
        <v>606</v>
      </c>
      <c r="E267" s="15">
        <v>30</v>
      </c>
      <c r="F267" s="17">
        <v>3235</v>
      </c>
      <c r="G267" s="18">
        <v>1340.26</v>
      </c>
      <c r="H267" s="18">
        <v>755.25</v>
      </c>
      <c r="I267" s="18">
        <v>8032.92</v>
      </c>
      <c r="J267" s="18">
        <f t="shared" si="99"/>
        <v>1165.21761061947</v>
      </c>
      <c r="K267" s="18">
        <f>VLOOKUP(D267,'[1]8月'!$B$1:$G$65536,6,FALSE)</f>
        <v>647</v>
      </c>
      <c r="L267" s="18">
        <f t="shared" si="100"/>
        <v>9610.21238938053</v>
      </c>
      <c r="M267" s="18">
        <f t="shared" si="101"/>
        <v>126.165</v>
      </c>
      <c r="N267" s="18">
        <f t="shared" si="102"/>
        <v>240.255309734513</v>
      </c>
      <c r="O267" s="18">
        <f t="shared" si="103"/>
        <v>144.153185840708</v>
      </c>
      <c r="P267" s="18">
        <f t="shared" si="104"/>
        <v>192.204247787611</v>
      </c>
      <c r="Q267" s="18"/>
      <c r="R267" s="26">
        <v>8907.43</v>
      </c>
      <c r="S267" s="15"/>
      <c r="T267" s="5">
        <v>8907.43</v>
      </c>
      <c r="U267" s="5">
        <v>8907.43</v>
      </c>
    </row>
    <row r="268" s="1" customFormat="1" ht="13.5" outlineLevel="2" spans="1:21">
      <c r="A268" s="15">
        <v>254</v>
      </c>
      <c r="B268" s="15" t="s">
        <v>602</v>
      </c>
      <c r="C268" s="16" t="s">
        <v>607</v>
      </c>
      <c r="D268" s="15" t="s">
        <v>608</v>
      </c>
      <c r="E268" s="15">
        <v>30</v>
      </c>
      <c r="F268" s="17">
        <v>2797</v>
      </c>
      <c r="G268" s="18">
        <v>1158.8</v>
      </c>
      <c r="H268" s="18">
        <v>520.99</v>
      </c>
      <c r="I268" s="18">
        <v>6725.63</v>
      </c>
      <c r="J268" s="18">
        <f t="shared" si="99"/>
        <v>966.995221238938</v>
      </c>
      <c r="K268" s="18">
        <f>VLOOKUP(D268,'[1]8月'!$B$1:$G$65536,6,FALSE)</f>
        <v>559.4</v>
      </c>
      <c r="L268" s="18">
        <f t="shared" si="100"/>
        <v>7997.82477876106</v>
      </c>
      <c r="M268" s="18">
        <f t="shared" si="101"/>
        <v>109.083</v>
      </c>
      <c r="N268" s="18">
        <f t="shared" si="102"/>
        <v>199.945619469027</v>
      </c>
      <c r="O268" s="18">
        <f t="shared" si="103"/>
        <v>119.967371681416</v>
      </c>
      <c r="P268" s="18">
        <f t="shared" si="104"/>
        <v>159.956495575221</v>
      </c>
      <c r="Q268" s="18"/>
      <c r="R268" s="26">
        <v>7408.87</v>
      </c>
      <c r="S268" s="15"/>
      <c r="T268" s="5">
        <v>7408.87</v>
      </c>
      <c r="U268" s="5">
        <v>7408.87</v>
      </c>
    </row>
    <row r="269" s="1" customFormat="1" ht="13.5" outlineLevel="2" spans="1:21">
      <c r="A269" s="15">
        <v>255</v>
      </c>
      <c r="B269" s="15" t="s">
        <v>602</v>
      </c>
      <c r="C269" s="16" t="s">
        <v>609</v>
      </c>
      <c r="D269" s="15" t="s">
        <v>610</v>
      </c>
      <c r="E269" s="15">
        <v>30</v>
      </c>
      <c r="F269" s="17">
        <v>3340</v>
      </c>
      <c r="G269" s="18">
        <v>1383.76</v>
      </c>
      <c r="H269" s="18">
        <v>700.1</v>
      </c>
      <c r="I269" s="18">
        <v>8121.99</v>
      </c>
      <c r="J269" s="18">
        <f t="shared" si="99"/>
        <v>1174.12433628319</v>
      </c>
      <c r="K269" s="18">
        <f>VLOOKUP(D269,'[1]8月'!$B$1:$G$65536,6,FALSE)</f>
        <v>668</v>
      </c>
      <c r="L269" s="18">
        <f t="shared" si="100"/>
        <v>9699.72566371681</v>
      </c>
      <c r="M269" s="18">
        <f t="shared" si="101"/>
        <v>130.26</v>
      </c>
      <c r="N269" s="18">
        <f t="shared" si="102"/>
        <v>242.49314159292</v>
      </c>
      <c r="O269" s="18">
        <f t="shared" si="103"/>
        <v>145.495884955752</v>
      </c>
      <c r="P269" s="18">
        <f t="shared" si="104"/>
        <v>193.994513274336</v>
      </c>
      <c r="Q269" s="18"/>
      <c r="R269" s="26">
        <v>8987.48</v>
      </c>
      <c r="S269" s="15"/>
      <c r="T269" s="5">
        <v>8987.48</v>
      </c>
      <c r="U269" s="5">
        <v>8987.48</v>
      </c>
    </row>
    <row r="270" s="1" customFormat="1" ht="13.5" outlineLevel="2" spans="1:21">
      <c r="A270" s="15">
        <v>256</v>
      </c>
      <c r="B270" s="15" t="s">
        <v>602</v>
      </c>
      <c r="C270" s="16" t="s">
        <v>611</v>
      </c>
      <c r="D270" s="15" t="s">
        <v>612</v>
      </c>
      <c r="E270" s="15">
        <v>30</v>
      </c>
      <c r="F270" s="17">
        <v>3206</v>
      </c>
      <c r="G270" s="18">
        <v>1328.25</v>
      </c>
      <c r="H270" s="18">
        <v>738.87</v>
      </c>
      <c r="I270" s="18">
        <v>7555.99</v>
      </c>
      <c r="J270" s="18">
        <f t="shared" si="99"/>
        <v>1107.08345132743</v>
      </c>
      <c r="K270" s="18">
        <f>VLOOKUP(D270,'[1]8月'!$B$1:$G$65536,6,FALSE)</f>
        <v>320.6</v>
      </c>
      <c r="L270" s="18">
        <f t="shared" si="100"/>
        <v>8836.62654867257</v>
      </c>
      <c r="M270" s="18">
        <f t="shared" si="101"/>
        <v>125.034</v>
      </c>
      <c r="N270" s="18">
        <f t="shared" si="102"/>
        <v>220.915663716814</v>
      </c>
      <c r="O270" s="18">
        <f t="shared" si="103"/>
        <v>132.549398230089</v>
      </c>
      <c r="P270" s="18">
        <f t="shared" si="104"/>
        <v>176.732530973451</v>
      </c>
      <c r="Q270" s="18"/>
      <c r="R270" s="26">
        <v>8181.39</v>
      </c>
      <c r="S270" s="15"/>
      <c r="T270" s="5">
        <v>8181.39</v>
      </c>
      <c r="U270" s="5">
        <v>8181.39</v>
      </c>
    </row>
    <row r="271" s="1" customFormat="1" ht="13.5" outlineLevel="2" spans="1:21">
      <c r="A271" s="15">
        <v>257</v>
      </c>
      <c r="B271" s="15" t="s">
        <v>602</v>
      </c>
      <c r="C271" s="16" t="s">
        <v>613</v>
      </c>
      <c r="D271" s="15" t="s">
        <v>614</v>
      </c>
      <c r="E271" s="15">
        <v>30</v>
      </c>
      <c r="F271" s="17">
        <v>3415</v>
      </c>
      <c r="G271" s="18">
        <v>1414.83</v>
      </c>
      <c r="H271" s="18">
        <v>749.56</v>
      </c>
      <c r="I271" s="18">
        <v>7934.52</v>
      </c>
      <c r="J271" s="18">
        <f t="shared" si="99"/>
        <v>1161.82150442478</v>
      </c>
      <c r="K271" s="18">
        <f>VLOOKUP(D271,'[1]8月'!$B$1:$G$65536,6,FALSE)</f>
        <v>341.5</v>
      </c>
      <c r="L271" s="18">
        <f t="shared" si="100"/>
        <v>9278.58849557522</v>
      </c>
      <c r="M271" s="18">
        <f t="shared" si="101"/>
        <v>133.185</v>
      </c>
      <c r="N271" s="18">
        <f t="shared" si="102"/>
        <v>231.964712389381</v>
      </c>
      <c r="O271" s="18">
        <f t="shared" si="103"/>
        <v>139.178827433628</v>
      </c>
      <c r="P271" s="18">
        <f t="shared" si="104"/>
        <v>185.571769911504</v>
      </c>
      <c r="Q271" s="18"/>
      <c r="R271" s="26">
        <v>8588.69</v>
      </c>
      <c r="S271" s="15"/>
      <c r="T271" s="5">
        <v>8588.69</v>
      </c>
      <c r="U271" s="5">
        <v>8588.69</v>
      </c>
    </row>
    <row r="272" s="1" customFormat="1" ht="13.5" outlineLevel="2" spans="1:21">
      <c r="A272" s="15">
        <v>258</v>
      </c>
      <c r="B272" s="15" t="s">
        <v>602</v>
      </c>
      <c r="C272" s="16" t="s">
        <v>615</v>
      </c>
      <c r="D272" s="15" t="s">
        <v>616</v>
      </c>
      <c r="E272" s="15">
        <v>30</v>
      </c>
      <c r="F272" s="17">
        <v>3010</v>
      </c>
      <c r="G272" s="18">
        <v>1247.04</v>
      </c>
      <c r="H272" s="18">
        <v>700.1</v>
      </c>
      <c r="I272" s="18">
        <v>7223.68</v>
      </c>
      <c r="J272" s="18">
        <f t="shared" si="99"/>
        <v>1055.05008849558</v>
      </c>
      <c r="K272" s="18">
        <f>VLOOKUP(D272,'[1]8月'!$B$1:$G$65536,6,FALSE)</f>
        <v>602</v>
      </c>
      <c r="L272" s="18">
        <f t="shared" si="100"/>
        <v>8717.76991150442</v>
      </c>
      <c r="M272" s="18">
        <f t="shared" si="101"/>
        <v>117.39</v>
      </c>
      <c r="N272" s="18">
        <f t="shared" si="102"/>
        <v>217.944247787611</v>
      </c>
      <c r="O272" s="18">
        <f t="shared" si="103"/>
        <v>130.766548672566</v>
      </c>
      <c r="P272" s="18">
        <f t="shared" si="104"/>
        <v>174.355398230088</v>
      </c>
      <c r="Q272" s="18"/>
      <c r="R272" s="26">
        <v>8077.31</v>
      </c>
      <c r="S272" s="15"/>
      <c r="T272" s="5">
        <v>8077.31</v>
      </c>
      <c r="U272" s="5">
        <v>8077.31</v>
      </c>
    </row>
    <row r="273" s="1" customFormat="1" ht="13.5" outlineLevel="2" spans="1:21">
      <c r="A273" s="15">
        <v>259</v>
      </c>
      <c r="B273" s="15" t="s">
        <v>602</v>
      </c>
      <c r="C273" s="16" t="s">
        <v>617</v>
      </c>
      <c r="D273" s="15" t="s">
        <v>618</v>
      </c>
      <c r="E273" s="15">
        <v>30</v>
      </c>
      <c r="F273" s="17">
        <v>3010</v>
      </c>
      <c r="G273" s="18">
        <v>1247.04</v>
      </c>
      <c r="H273" s="18">
        <v>702.11</v>
      </c>
      <c r="I273" s="18">
        <v>7378.36</v>
      </c>
      <c r="J273" s="18">
        <f t="shared" si="99"/>
        <v>1073.07637168142</v>
      </c>
      <c r="K273" s="18">
        <f>VLOOKUP(D273,'[1]8月'!$B$1:$G$65536,6,FALSE)</f>
        <v>602</v>
      </c>
      <c r="L273" s="18">
        <f t="shared" si="100"/>
        <v>8856.43362831858</v>
      </c>
      <c r="M273" s="18">
        <f t="shared" si="101"/>
        <v>117.39</v>
      </c>
      <c r="N273" s="18">
        <f t="shared" si="102"/>
        <v>221.410840707965</v>
      </c>
      <c r="O273" s="18">
        <f t="shared" si="103"/>
        <v>132.846504424779</v>
      </c>
      <c r="P273" s="18">
        <f t="shared" si="104"/>
        <v>177.128672566372</v>
      </c>
      <c r="Q273" s="18"/>
      <c r="R273" s="26">
        <v>8207.66</v>
      </c>
      <c r="S273" s="15"/>
      <c r="T273" s="5">
        <v>8207.66</v>
      </c>
      <c r="U273" s="5">
        <v>8207.66</v>
      </c>
    </row>
    <row r="274" s="1" customFormat="1" ht="13.5" outlineLevel="2" spans="1:21">
      <c r="A274" s="15">
        <v>260</v>
      </c>
      <c r="B274" s="15" t="s">
        <v>602</v>
      </c>
      <c r="C274" s="16" t="s">
        <v>619</v>
      </c>
      <c r="D274" s="15" t="s">
        <v>620</v>
      </c>
      <c r="E274" s="15">
        <v>30</v>
      </c>
      <c r="F274" s="17">
        <v>3177</v>
      </c>
      <c r="G274" s="18">
        <v>1316.23</v>
      </c>
      <c r="H274" s="18">
        <v>746.23</v>
      </c>
      <c r="I274" s="18">
        <v>7824.7</v>
      </c>
      <c r="J274" s="18">
        <f t="shared" si="99"/>
        <v>1137.46088495575</v>
      </c>
      <c r="K274" s="18">
        <f>VLOOKUP(D274,'[1]8月'!$B$1:$G$65536,6,FALSE)</f>
        <v>635.4</v>
      </c>
      <c r="L274" s="18">
        <f t="shared" si="100"/>
        <v>9385.09911504425</v>
      </c>
      <c r="M274" s="18">
        <f t="shared" si="101"/>
        <v>123.903</v>
      </c>
      <c r="N274" s="18">
        <f t="shared" si="102"/>
        <v>234.627477876106</v>
      </c>
      <c r="O274" s="18">
        <f t="shared" si="103"/>
        <v>140.776486725664</v>
      </c>
      <c r="P274" s="18">
        <f t="shared" si="104"/>
        <v>187.701982300885</v>
      </c>
      <c r="Q274" s="18"/>
      <c r="R274" s="26">
        <v>8698.09</v>
      </c>
      <c r="S274" s="15"/>
      <c r="T274" s="5">
        <v>8698.09</v>
      </c>
      <c r="U274" s="5">
        <v>8698.09</v>
      </c>
    </row>
    <row r="275" s="1" customFormat="1" ht="13.5" outlineLevel="2" spans="1:21">
      <c r="A275" s="15">
        <v>261</v>
      </c>
      <c r="B275" s="15" t="s">
        <v>602</v>
      </c>
      <c r="C275" s="16" t="s">
        <v>621</v>
      </c>
      <c r="D275" s="15" t="s">
        <v>622</v>
      </c>
      <c r="E275" s="15">
        <v>30</v>
      </c>
      <c r="F275" s="17">
        <v>3218</v>
      </c>
      <c r="G275" s="18">
        <v>1333.22</v>
      </c>
      <c r="H275" s="18">
        <v>664.69</v>
      </c>
      <c r="I275" s="18">
        <v>7032.8</v>
      </c>
      <c r="J275" s="18">
        <f t="shared" si="99"/>
        <v>1038.93123893805</v>
      </c>
      <c r="K275" s="18">
        <f>VLOOKUP(D275,'[1]8月'!$B$1:$G$65536,6,FALSE)</f>
        <v>643.6</v>
      </c>
      <c r="L275" s="18">
        <f t="shared" si="100"/>
        <v>8635.37876106195</v>
      </c>
      <c r="M275" s="18">
        <f t="shared" si="101"/>
        <v>125.502</v>
      </c>
      <c r="N275" s="18">
        <f t="shared" si="102"/>
        <v>215.884469026549</v>
      </c>
      <c r="O275" s="18">
        <f t="shared" si="103"/>
        <v>129.530681415929</v>
      </c>
      <c r="P275" s="18">
        <f t="shared" si="104"/>
        <v>172.707575221239</v>
      </c>
      <c r="Q275" s="18"/>
      <c r="R275" s="26">
        <v>7991.75</v>
      </c>
      <c r="S275" s="15"/>
      <c r="T275" s="5">
        <v>7991.75</v>
      </c>
      <c r="U275" s="5">
        <v>7991.75</v>
      </c>
    </row>
    <row r="276" s="1" customFormat="1" ht="13.5" outlineLevel="2" spans="1:21">
      <c r="A276" s="15">
        <v>262</v>
      </c>
      <c r="B276" s="15" t="s">
        <v>602</v>
      </c>
      <c r="C276" s="16" t="s">
        <v>623</v>
      </c>
      <c r="D276" s="15" t="s">
        <v>624</v>
      </c>
      <c r="E276" s="15">
        <v>30</v>
      </c>
      <c r="F276" s="17">
        <v>3469</v>
      </c>
      <c r="G276" s="18">
        <v>1437.21</v>
      </c>
      <c r="H276" s="18">
        <v>531.34</v>
      </c>
      <c r="I276" s="18">
        <v>7314.36</v>
      </c>
      <c r="J276" s="18">
        <f t="shared" si="99"/>
        <v>1067.94539823009</v>
      </c>
      <c r="K276" s="18">
        <f>VLOOKUP(D276,'[1]8月'!$B$1:$G$65536,6,FALSE)</f>
        <v>693.8</v>
      </c>
      <c r="L276" s="18">
        <f t="shared" si="100"/>
        <v>8908.76460176991</v>
      </c>
      <c r="M276" s="18">
        <f t="shared" si="101"/>
        <v>135.291</v>
      </c>
      <c r="N276" s="18">
        <f t="shared" si="102"/>
        <v>222.719115044248</v>
      </c>
      <c r="O276" s="18">
        <f t="shared" si="103"/>
        <v>133.631469026549</v>
      </c>
      <c r="P276" s="18">
        <f t="shared" si="104"/>
        <v>178.175292035398</v>
      </c>
      <c r="Q276" s="18"/>
      <c r="R276" s="26">
        <v>8238.95</v>
      </c>
      <c r="S276" s="15"/>
      <c r="T276" s="5">
        <v>8238.95</v>
      </c>
      <c r="U276" s="5">
        <v>8238.95</v>
      </c>
    </row>
    <row r="277" s="2" customFormat="1" ht="13.5" outlineLevel="1" spans="1:19">
      <c r="A277" s="19"/>
      <c r="B277" s="19" t="s">
        <v>625</v>
      </c>
      <c r="C277" s="20"/>
      <c r="D277" s="19"/>
      <c r="E277" s="19"/>
      <c r="F277" s="21">
        <f t="shared" ref="F277:R277" si="105">SUBTOTAL(9,F266:F276)</f>
        <v>34931</v>
      </c>
      <c r="G277" s="21">
        <f t="shared" si="105"/>
        <v>14471.91</v>
      </c>
      <c r="H277" s="21">
        <f t="shared" si="105"/>
        <v>7383.36</v>
      </c>
      <c r="I277" s="21">
        <f t="shared" si="105"/>
        <v>82371.28</v>
      </c>
      <c r="J277" s="21">
        <f t="shared" si="105"/>
        <v>11990.6650442478</v>
      </c>
      <c r="K277" s="21">
        <f t="shared" si="105"/>
        <v>6018.7</v>
      </c>
      <c r="L277" s="21">
        <f t="shared" si="105"/>
        <v>98254.5849557522</v>
      </c>
      <c r="M277" s="21">
        <f t="shared" si="105"/>
        <v>1362.309</v>
      </c>
      <c r="N277" s="21">
        <f t="shared" si="105"/>
        <v>2456.36462389381</v>
      </c>
      <c r="O277" s="21">
        <f t="shared" si="105"/>
        <v>1473.81877433628</v>
      </c>
      <c r="P277" s="21">
        <f t="shared" si="105"/>
        <v>1965.09169911504</v>
      </c>
      <c r="Q277" s="21">
        <f t="shared" si="105"/>
        <v>0</v>
      </c>
      <c r="R277" s="21">
        <f t="shared" si="105"/>
        <v>90996.99</v>
      </c>
      <c r="S277" s="19"/>
    </row>
    <row r="278" s="1" customFormat="1" ht="13.5" outlineLevel="2" spans="1:21">
      <c r="A278" s="15">
        <v>263</v>
      </c>
      <c r="B278" s="15" t="s">
        <v>626</v>
      </c>
      <c r="C278" s="16" t="s">
        <v>627</v>
      </c>
      <c r="D278" s="15" t="s">
        <v>628</v>
      </c>
      <c r="E278" s="15">
        <v>30</v>
      </c>
      <c r="F278" s="17">
        <v>3213</v>
      </c>
      <c r="G278" s="18">
        <v>1331.15</v>
      </c>
      <c r="H278" s="18">
        <v>704.79</v>
      </c>
      <c r="I278" s="18">
        <v>7371.71</v>
      </c>
      <c r="J278" s="18">
        <f t="shared" ref="J278:J284" si="106">(G278+H278+I278)/1.13*0.13</f>
        <v>1082.29601769912</v>
      </c>
      <c r="K278" s="18">
        <f>VLOOKUP(D278,'[1]8月'!$B$1:$G$65536,6,FALSE)</f>
        <v>642.6</v>
      </c>
      <c r="L278" s="18">
        <f t="shared" ref="L278:L284" si="107">(G278+H278+I278)-J278+(K278)</f>
        <v>8967.95398230089</v>
      </c>
      <c r="M278" s="18">
        <f t="shared" ref="M278:M284" si="108">(F278)*0.039</f>
        <v>125.307</v>
      </c>
      <c r="N278" s="18">
        <f t="shared" ref="N278:N284" si="109">L278*0.025</f>
        <v>224.198849557522</v>
      </c>
      <c r="O278" s="18">
        <f t="shared" ref="O278:O284" si="110">L278*0.015</f>
        <v>134.519309734513</v>
      </c>
      <c r="P278" s="18">
        <f t="shared" ref="P278:P284" si="111">L278*0.02</f>
        <v>179.359079646018</v>
      </c>
      <c r="Q278" s="18"/>
      <c r="R278" s="26">
        <v>8304.57</v>
      </c>
      <c r="S278" s="15"/>
      <c r="T278" s="5">
        <v>8304.57</v>
      </c>
      <c r="U278" s="5">
        <v>8304.57</v>
      </c>
    </row>
    <row r="279" s="1" customFormat="1" ht="13.5" outlineLevel="2" spans="1:21">
      <c r="A279" s="15">
        <v>264</v>
      </c>
      <c r="B279" s="15" t="s">
        <v>626</v>
      </c>
      <c r="C279" s="16" t="s">
        <v>629</v>
      </c>
      <c r="D279" s="15" t="s">
        <v>630</v>
      </c>
      <c r="E279" s="15">
        <v>30</v>
      </c>
      <c r="F279" s="17">
        <v>3209</v>
      </c>
      <c r="G279" s="18">
        <v>1329.49</v>
      </c>
      <c r="H279" s="18">
        <v>700.44</v>
      </c>
      <c r="I279" s="18">
        <v>7114.72</v>
      </c>
      <c r="J279" s="18">
        <f t="shared" si="106"/>
        <v>1052.03938053097</v>
      </c>
      <c r="K279" s="18">
        <f>VLOOKUP(D279,'[1]8月'!$B$1:$G$65536,6,FALSE)</f>
        <v>641.8</v>
      </c>
      <c r="L279" s="18">
        <f t="shared" si="107"/>
        <v>8734.41061946902</v>
      </c>
      <c r="M279" s="18">
        <f t="shared" si="108"/>
        <v>125.151</v>
      </c>
      <c r="N279" s="18">
        <f t="shared" si="109"/>
        <v>218.360265486726</v>
      </c>
      <c r="O279" s="18">
        <f t="shared" si="110"/>
        <v>131.016159292035</v>
      </c>
      <c r="P279" s="18">
        <f t="shared" si="111"/>
        <v>174.688212389381</v>
      </c>
      <c r="Q279" s="18"/>
      <c r="R279" s="26">
        <v>8085.19</v>
      </c>
      <c r="S279" s="15"/>
      <c r="T279" s="5">
        <v>8085.19</v>
      </c>
      <c r="U279" s="5">
        <v>8085.19</v>
      </c>
    </row>
    <row r="280" s="1" customFormat="1" ht="13.5" outlineLevel="2" spans="1:21">
      <c r="A280" s="15">
        <v>265</v>
      </c>
      <c r="B280" s="15" t="s">
        <v>626</v>
      </c>
      <c r="C280" s="16" t="s">
        <v>631</v>
      </c>
      <c r="D280" s="15" t="s">
        <v>632</v>
      </c>
      <c r="E280" s="15">
        <v>30</v>
      </c>
      <c r="F280" s="17">
        <v>3365</v>
      </c>
      <c r="G280" s="18">
        <v>1394.12</v>
      </c>
      <c r="H280" s="18">
        <v>737.54</v>
      </c>
      <c r="I280" s="18">
        <v>7480.97</v>
      </c>
      <c r="J280" s="18">
        <f t="shared" si="106"/>
        <v>1105.87778761062</v>
      </c>
      <c r="K280" s="18">
        <f>VLOOKUP(D280,'[1]8月'!$B$1:$G$65536,6,FALSE)</f>
        <v>673</v>
      </c>
      <c r="L280" s="18">
        <f t="shared" si="107"/>
        <v>9179.75221238938</v>
      </c>
      <c r="M280" s="18">
        <f t="shared" si="108"/>
        <v>131.235</v>
      </c>
      <c r="N280" s="18">
        <f t="shared" si="109"/>
        <v>229.493805309735</v>
      </c>
      <c r="O280" s="18">
        <f t="shared" si="110"/>
        <v>137.696283185841</v>
      </c>
      <c r="P280" s="18">
        <f t="shared" si="111"/>
        <v>183.595044247788</v>
      </c>
      <c r="Q280" s="18"/>
      <c r="R280" s="26">
        <v>8497.73</v>
      </c>
      <c r="S280" s="15"/>
      <c r="T280" s="5">
        <v>8497.73</v>
      </c>
      <c r="U280" s="5">
        <v>8497.73</v>
      </c>
    </row>
    <row r="281" s="1" customFormat="1" ht="13.5" outlineLevel="2" spans="1:21">
      <c r="A281" s="15">
        <v>266</v>
      </c>
      <c r="B281" s="15" t="s">
        <v>626</v>
      </c>
      <c r="C281" s="16" t="s">
        <v>633</v>
      </c>
      <c r="D281" s="15" t="s">
        <v>634</v>
      </c>
      <c r="E281" s="15">
        <v>30</v>
      </c>
      <c r="F281" s="17">
        <v>3022</v>
      </c>
      <c r="G281" s="18">
        <v>1252.01</v>
      </c>
      <c r="H281" s="18">
        <v>679.39</v>
      </c>
      <c r="I281" s="18">
        <v>6887.99</v>
      </c>
      <c r="J281" s="18">
        <f t="shared" si="106"/>
        <v>1014.62008849558</v>
      </c>
      <c r="K281" s="18">
        <f>VLOOKUP(D281,'[1]8月'!$B$1:$G$65536,6,FALSE)</f>
        <v>604.4</v>
      </c>
      <c r="L281" s="18">
        <f t="shared" si="107"/>
        <v>8409.16991150442</v>
      </c>
      <c r="M281" s="18">
        <f t="shared" si="108"/>
        <v>117.858</v>
      </c>
      <c r="N281" s="18">
        <f t="shared" si="109"/>
        <v>210.229247787611</v>
      </c>
      <c r="O281" s="18">
        <f t="shared" si="110"/>
        <v>126.137548672566</v>
      </c>
      <c r="P281" s="18">
        <f t="shared" si="111"/>
        <v>168.183398230088</v>
      </c>
      <c r="Q281" s="18"/>
      <c r="R281" s="26">
        <v>7786.76</v>
      </c>
      <c r="S281" s="15"/>
      <c r="T281" s="5">
        <v>7786.76</v>
      </c>
      <c r="U281" s="5">
        <v>7786.76</v>
      </c>
    </row>
    <row r="282" s="1" customFormat="1" ht="13.5" outlineLevel="2" spans="1:21">
      <c r="A282" s="15">
        <v>267</v>
      </c>
      <c r="B282" s="15" t="s">
        <v>626</v>
      </c>
      <c r="C282" s="16" t="s">
        <v>635</v>
      </c>
      <c r="D282" s="15" t="s">
        <v>636</v>
      </c>
      <c r="E282" s="15">
        <v>30</v>
      </c>
      <c r="F282" s="17">
        <v>3139</v>
      </c>
      <c r="G282" s="18">
        <v>1300.49</v>
      </c>
      <c r="H282" s="18">
        <v>736.87</v>
      </c>
      <c r="I282" s="18">
        <v>7315.31</v>
      </c>
      <c r="J282" s="18">
        <f t="shared" si="106"/>
        <v>1075.97088495575</v>
      </c>
      <c r="K282" s="18">
        <f>VLOOKUP(D282,'[1]8月'!$B$1:$G$65536,6,FALSE)</f>
        <v>627.8</v>
      </c>
      <c r="L282" s="18">
        <f t="shared" si="107"/>
        <v>8904.49911504425</v>
      </c>
      <c r="M282" s="18">
        <f t="shared" si="108"/>
        <v>122.421</v>
      </c>
      <c r="N282" s="18">
        <f t="shared" si="109"/>
        <v>222.612477876106</v>
      </c>
      <c r="O282" s="18">
        <f t="shared" si="110"/>
        <v>133.567486725664</v>
      </c>
      <c r="P282" s="18">
        <f t="shared" si="111"/>
        <v>178.089982300885</v>
      </c>
      <c r="Q282" s="18"/>
      <c r="R282" s="26">
        <v>8247.81</v>
      </c>
      <c r="S282" s="15"/>
      <c r="T282" s="5">
        <v>8247.81</v>
      </c>
      <c r="U282" s="5">
        <v>8247.81</v>
      </c>
    </row>
    <row r="283" s="1" customFormat="1" ht="13.5" outlineLevel="2" spans="1:21">
      <c r="A283" s="15">
        <v>268</v>
      </c>
      <c r="B283" s="15" t="s">
        <v>626</v>
      </c>
      <c r="C283" s="16" t="s">
        <v>637</v>
      </c>
      <c r="D283" s="15" t="s">
        <v>638</v>
      </c>
      <c r="E283" s="15">
        <v>30</v>
      </c>
      <c r="F283" s="17">
        <v>3396</v>
      </c>
      <c r="G283" s="18">
        <v>1406.96</v>
      </c>
      <c r="H283" s="18">
        <v>784.32</v>
      </c>
      <c r="I283" s="18">
        <v>7830.74</v>
      </c>
      <c r="J283" s="18">
        <f t="shared" si="106"/>
        <v>1152.97575221239</v>
      </c>
      <c r="K283" s="18">
        <f>VLOOKUP(D283,'[1]8月'!$B$1:$G$65536,6,FALSE)</f>
        <v>679.2</v>
      </c>
      <c r="L283" s="18">
        <f t="shared" si="107"/>
        <v>9548.24424778761</v>
      </c>
      <c r="M283" s="18">
        <f t="shared" si="108"/>
        <v>132.444</v>
      </c>
      <c r="N283" s="18">
        <f t="shared" si="109"/>
        <v>238.70610619469</v>
      </c>
      <c r="O283" s="18">
        <f t="shared" si="110"/>
        <v>143.223663716814</v>
      </c>
      <c r="P283" s="18">
        <f t="shared" si="111"/>
        <v>190.964884955752</v>
      </c>
      <c r="Q283" s="18"/>
      <c r="R283" s="26">
        <v>8842.91</v>
      </c>
      <c r="S283" s="15"/>
      <c r="T283" s="5">
        <v>8842.91</v>
      </c>
      <c r="U283" s="5">
        <v>8842.91</v>
      </c>
    </row>
    <row r="284" s="1" customFormat="1" ht="13.5" outlineLevel="2" spans="1:21">
      <c r="A284" s="15">
        <v>269</v>
      </c>
      <c r="B284" s="15" t="s">
        <v>626</v>
      </c>
      <c r="C284" s="16" t="s">
        <v>639</v>
      </c>
      <c r="D284" s="15" t="s">
        <v>640</v>
      </c>
      <c r="E284" s="15">
        <v>30</v>
      </c>
      <c r="F284" s="17">
        <v>3377</v>
      </c>
      <c r="G284" s="18">
        <v>1399.09</v>
      </c>
      <c r="H284" s="18">
        <v>636.61</v>
      </c>
      <c r="I284" s="18">
        <v>7177.98</v>
      </c>
      <c r="J284" s="18">
        <f t="shared" si="106"/>
        <v>1059.98088495575</v>
      </c>
      <c r="K284" s="18">
        <f>VLOOKUP(D284,'[1]8月'!$B$1:$G$65536,6,FALSE)</f>
        <v>675.4</v>
      </c>
      <c r="L284" s="18">
        <f t="shared" si="107"/>
        <v>8829.09911504425</v>
      </c>
      <c r="M284" s="18">
        <f t="shared" si="108"/>
        <v>131.703</v>
      </c>
      <c r="N284" s="18">
        <f t="shared" si="109"/>
        <v>220.727477876106</v>
      </c>
      <c r="O284" s="18">
        <f t="shared" si="110"/>
        <v>132.436486725664</v>
      </c>
      <c r="P284" s="18">
        <f t="shared" si="111"/>
        <v>176.581982300885</v>
      </c>
      <c r="Q284" s="18"/>
      <c r="R284" s="26">
        <v>8167.65</v>
      </c>
      <c r="S284" s="15"/>
      <c r="T284" s="5">
        <v>8167.65</v>
      </c>
      <c r="U284" s="5">
        <v>8167.65</v>
      </c>
    </row>
    <row r="285" s="2" customFormat="1" ht="13.5" outlineLevel="1" spans="1:19">
      <c r="A285" s="19"/>
      <c r="B285" s="19" t="s">
        <v>641</v>
      </c>
      <c r="C285" s="20"/>
      <c r="D285" s="19"/>
      <c r="E285" s="19"/>
      <c r="F285" s="21">
        <f t="shared" ref="F285:R285" si="112">SUBTOTAL(9,F278:F284)</f>
        <v>22721</v>
      </c>
      <c r="G285" s="21">
        <f t="shared" si="112"/>
        <v>9413.31</v>
      </c>
      <c r="H285" s="21">
        <f t="shared" si="112"/>
        <v>4979.96</v>
      </c>
      <c r="I285" s="21">
        <f t="shared" si="112"/>
        <v>51179.42</v>
      </c>
      <c r="J285" s="21">
        <f t="shared" si="112"/>
        <v>7543.76079646018</v>
      </c>
      <c r="K285" s="21">
        <f t="shared" si="112"/>
        <v>4544.2</v>
      </c>
      <c r="L285" s="21">
        <f t="shared" si="112"/>
        <v>62573.1292035398</v>
      </c>
      <c r="M285" s="21">
        <f t="shared" si="112"/>
        <v>886.119</v>
      </c>
      <c r="N285" s="21">
        <f t="shared" si="112"/>
        <v>1564.3282300885</v>
      </c>
      <c r="O285" s="21">
        <f t="shared" si="112"/>
        <v>938.596938053097</v>
      </c>
      <c r="P285" s="21">
        <f t="shared" si="112"/>
        <v>1251.4625840708</v>
      </c>
      <c r="Q285" s="21">
        <f t="shared" si="112"/>
        <v>0</v>
      </c>
      <c r="R285" s="21">
        <f t="shared" si="112"/>
        <v>57932.62</v>
      </c>
      <c r="S285" s="19"/>
    </row>
    <row r="286" s="1" customFormat="1" ht="13.5" outlineLevel="2" spans="1:21">
      <c r="A286" s="15">
        <v>270</v>
      </c>
      <c r="B286" s="15" t="s">
        <v>642</v>
      </c>
      <c r="C286" s="16" t="s">
        <v>643</v>
      </c>
      <c r="D286" s="15" t="s">
        <v>644</v>
      </c>
      <c r="E286" s="15">
        <v>30</v>
      </c>
      <c r="F286" s="17">
        <v>3140</v>
      </c>
      <c r="G286" s="18">
        <v>1300.9</v>
      </c>
      <c r="H286" s="18">
        <v>590.83</v>
      </c>
      <c r="I286" s="18">
        <v>7216.97</v>
      </c>
      <c r="J286" s="18">
        <f t="shared" ref="J286:J290" si="113">(G286+H286+I286)/1.13*0.13</f>
        <v>1047.90353982301</v>
      </c>
      <c r="K286" s="18">
        <f>VLOOKUP(D286,'[1]8月'!$B$1:$G$65536,6,FALSE)</f>
        <v>628</v>
      </c>
      <c r="L286" s="18">
        <f t="shared" ref="L286:L290" si="114">(G286+H286+I286)-J286+(K286)</f>
        <v>8688.79646017699</v>
      </c>
      <c r="M286" s="18">
        <f t="shared" ref="M286:M290" si="115">(F286)*0.039</f>
        <v>122.46</v>
      </c>
      <c r="N286" s="18">
        <f t="shared" ref="N286:N290" si="116">L286*0.025</f>
        <v>217.219911504425</v>
      </c>
      <c r="O286" s="18">
        <f t="shared" ref="O286:O290" si="117">L286*0.015</f>
        <v>130.331946902655</v>
      </c>
      <c r="P286" s="18">
        <f t="shared" ref="P286:P290" si="118">L286*0.02</f>
        <v>173.77592920354</v>
      </c>
      <c r="Q286" s="18"/>
      <c r="R286" s="26">
        <v>8045.01</v>
      </c>
      <c r="S286" s="15"/>
      <c r="T286" s="5">
        <v>8045.01</v>
      </c>
      <c r="U286" s="5">
        <v>8045.01</v>
      </c>
    </row>
    <row r="287" s="1" customFormat="1" ht="13.5" outlineLevel="2" spans="1:21">
      <c r="A287" s="15">
        <v>271</v>
      </c>
      <c r="B287" s="15" t="s">
        <v>642</v>
      </c>
      <c r="C287" s="16" t="s">
        <v>645</v>
      </c>
      <c r="D287" s="15" t="s">
        <v>646</v>
      </c>
      <c r="E287" s="15">
        <v>30</v>
      </c>
      <c r="F287" s="17">
        <v>3489</v>
      </c>
      <c r="G287" s="18">
        <v>1445.49</v>
      </c>
      <c r="H287" s="18">
        <v>776.64</v>
      </c>
      <c r="I287" s="18">
        <v>7908</v>
      </c>
      <c r="J287" s="18">
        <f t="shared" si="113"/>
        <v>1165.41318584071</v>
      </c>
      <c r="K287" s="18">
        <f>VLOOKUP(D287,'[1]8月'!$B$1:$G$65536,6,FALSE)</f>
        <v>697.8</v>
      </c>
      <c r="L287" s="18">
        <f t="shared" si="114"/>
        <v>9662.51681415929</v>
      </c>
      <c r="M287" s="18">
        <f t="shared" si="115"/>
        <v>136.071</v>
      </c>
      <c r="N287" s="18">
        <f t="shared" si="116"/>
        <v>241.562920353982</v>
      </c>
      <c r="O287" s="18">
        <f t="shared" si="117"/>
        <v>144.937752212389</v>
      </c>
      <c r="P287" s="18">
        <f t="shared" si="118"/>
        <v>193.250336283186</v>
      </c>
      <c r="Q287" s="18"/>
      <c r="R287" s="26">
        <v>8946.69</v>
      </c>
      <c r="S287" s="15"/>
      <c r="T287" s="5">
        <v>8946.69</v>
      </c>
      <c r="U287" s="5">
        <v>8946.69</v>
      </c>
    </row>
    <row r="288" s="1" customFormat="1" ht="13.5" outlineLevel="2" spans="1:21">
      <c r="A288" s="15">
        <v>272</v>
      </c>
      <c r="B288" s="15" t="s">
        <v>642</v>
      </c>
      <c r="C288" s="16" t="s">
        <v>647</v>
      </c>
      <c r="D288" s="15" t="s">
        <v>648</v>
      </c>
      <c r="E288" s="15">
        <v>30</v>
      </c>
      <c r="F288" s="17">
        <v>3304</v>
      </c>
      <c r="G288" s="18">
        <v>1368.85</v>
      </c>
      <c r="H288" s="18">
        <v>819.75</v>
      </c>
      <c r="I288" s="18">
        <v>7777.19</v>
      </c>
      <c r="J288" s="18">
        <f t="shared" si="113"/>
        <v>1146.50681415929</v>
      </c>
      <c r="K288" s="18">
        <f>VLOOKUP(D288,'[1]8月'!$B$1:$G$65536,6,FALSE)</f>
        <v>660.8</v>
      </c>
      <c r="L288" s="18">
        <f t="shared" si="114"/>
        <v>9480.08318584071</v>
      </c>
      <c r="M288" s="18">
        <f t="shared" si="115"/>
        <v>128.856</v>
      </c>
      <c r="N288" s="18">
        <f t="shared" si="116"/>
        <v>237.002079646018</v>
      </c>
      <c r="O288" s="18">
        <f t="shared" si="117"/>
        <v>142.201247787611</v>
      </c>
      <c r="P288" s="18">
        <f t="shared" si="118"/>
        <v>189.601663716814</v>
      </c>
      <c r="Q288" s="18"/>
      <c r="R288" s="26">
        <v>8782.42</v>
      </c>
      <c r="S288" s="15"/>
      <c r="T288" s="5">
        <v>8782.42</v>
      </c>
      <c r="U288" s="5">
        <v>8782.42</v>
      </c>
    </row>
    <row r="289" s="1" customFormat="1" ht="13.5" outlineLevel="2" spans="1:21">
      <c r="A289" s="15">
        <v>273</v>
      </c>
      <c r="B289" s="15" t="s">
        <v>642</v>
      </c>
      <c r="C289" s="16" t="s">
        <v>649</v>
      </c>
      <c r="D289" s="15" t="s">
        <v>650</v>
      </c>
      <c r="E289" s="15">
        <v>30</v>
      </c>
      <c r="F289" s="17">
        <v>3532</v>
      </c>
      <c r="G289" s="18">
        <v>1463.31</v>
      </c>
      <c r="H289" s="18">
        <v>847.49</v>
      </c>
      <c r="I289" s="18">
        <v>7993.86</v>
      </c>
      <c r="J289" s="18">
        <f t="shared" si="113"/>
        <v>1185.49185840708</v>
      </c>
      <c r="K289" s="18">
        <f>VLOOKUP(D289,'[1]8月'!$B$1:$G$65536,6,FALSE)</f>
        <v>706.4</v>
      </c>
      <c r="L289" s="18">
        <f t="shared" si="114"/>
        <v>9825.56814159292</v>
      </c>
      <c r="M289" s="18">
        <f t="shared" si="115"/>
        <v>137.748</v>
      </c>
      <c r="N289" s="18">
        <f t="shared" si="116"/>
        <v>245.639203539823</v>
      </c>
      <c r="O289" s="18">
        <f t="shared" si="117"/>
        <v>147.383522123894</v>
      </c>
      <c r="P289" s="18">
        <f t="shared" si="118"/>
        <v>196.511362831858</v>
      </c>
      <c r="Q289" s="18"/>
      <c r="R289" s="26">
        <v>9098.29</v>
      </c>
      <c r="S289" s="15"/>
      <c r="T289" s="5">
        <v>9098.29</v>
      </c>
      <c r="U289" s="5">
        <v>9098.29</v>
      </c>
    </row>
    <row r="290" s="1" customFormat="1" ht="13.5" outlineLevel="2" spans="1:21">
      <c r="A290" s="15">
        <v>274</v>
      </c>
      <c r="B290" s="15" t="s">
        <v>642</v>
      </c>
      <c r="C290" s="16" t="s">
        <v>651</v>
      </c>
      <c r="D290" s="15" t="s">
        <v>652</v>
      </c>
      <c r="E290" s="15">
        <v>30</v>
      </c>
      <c r="F290" s="17">
        <v>2932</v>
      </c>
      <c r="G290" s="18">
        <v>1214.73</v>
      </c>
      <c r="H290" s="18">
        <v>689.74</v>
      </c>
      <c r="I290" s="18">
        <v>6767.31</v>
      </c>
      <c r="J290" s="18">
        <f t="shared" si="113"/>
        <v>997.638407079646</v>
      </c>
      <c r="K290" s="18">
        <f>VLOOKUP(D290,'[1]8月'!$B$1:$G$65536,6,FALSE)</f>
        <v>586.4</v>
      </c>
      <c r="L290" s="18">
        <f t="shared" si="114"/>
        <v>8260.54159292035</v>
      </c>
      <c r="M290" s="18">
        <f t="shared" si="115"/>
        <v>114.348</v>
      </c>
      <c r="N290" s="18">
        <f t="shared" si="116"/>
        <v>206.513539823009</v>
      </c>
      <c r="O290" s="18">
        <f t="shared" si="117"/>
        <v>123.908123893805</v>
      </c>
      <c r="P290" s="18">
        <f t="shared" si="118"/>
        <v>165.210831858407</v>
      </c>
      <c r="Q290" s="18"/>
      <c r="R290" s="26">
        <v>7650.56</v>
      </c>
      <c r="S290" s="15"/>
      <c r="T290" s="5">
        <v>7650.56</v>
      </c>
      <c r="U290" s="5">
        <v>7650.56</v>
      </c>
    </row>
    <row r="291" s="2" customFormat="1" ht="13.5" outlineLevel="1" spans="1:19">
      <c r="A291" s="19"/>
      <c r="B291" s="19" t="s">
        <v>653</v>
      </c>
      <c r="C291" s="20"/>
      <c r="D291" s="19"/>
      <c r="E291" s="19"/>
      <c r="F291" s="21">
        <f t="shared" ref="F291:R291" si="119">SUBTOTAL(9,F286:F290)</f>
        <v>16397</v>
      </c>
      <c r="G291" s="21">
        <f t="shared" si="119"/>
        <v>6793.28</v>
      </c>
      <c r="H291" s="21">
        <f t="shared" si="119"/>
        <v>3724.45</v>
      </c>
      <c r="I291" s="21">
        <f t="shared" si="119"/>
        <v>37663.33</v>
      </c>
      <c r="J291" s="21">
        <f t="shared" si="119"/>
        <v>5542.95380530974</v>
      </c>
      <c r="K291" s="21">
        <f t="shared" si="119"/>
        <v>3279.4</v>
      </c>
      <c r="L291" s="21">
        <f t="shared" si="119"/>
        <v>45917.5061946903</v>
      </c>
      <c r="M291" s="21">
        <f t="shared" si="119"/>
        <v>639.483</v>
      </c>
      <c r="N291" s="21">
        <f t="shared" si="119"/>
        <v>1147.93765486726</v>
      </c>
      <c r="O291" s="21">
        <f t="shared" si="119"/>
        <v>688.762592920354</v>
      </c>
      <c r="P291" s="21">
        <f t="shared" si="119"/>
        <v>918.350123893805</v>
      </c>
      <c r="Q291" s="21">
        <f t="shared" si="119"/>
        <v>0</v>
      </c>
      <c r="R291" s="21">
        <f t="shared" si="119"/>
        <v>42522.97</v>
      </c>
      <c r="S291" s="19"/>
    </row>
    <row r="292" s="1" customFormat="1" ht="13.5" outlineLevel="2" spans="1:21">
      <c r="A292" s="15">
        <v>275</v>
      </c>
      <c r="B292" s="15" t="s">
        <v>654</v>
      </c>
      <c r="C292" s="16" t="s">
        <v>655</v>
      </c>
      <c r="D292" s="15" t="s">
        <v>656</v>
      </c>
      <c r="E292" s="15">
        <v>30</v>
      </c>
      <c r="F292" s="17">
        <v>2990</v>
      </c>
      <c r="G292" s="18">
        <v>1238.76</v>
      </c>
      <c r="H292" s="18">
        <v>682.73</v>
      </c>
      <c r="I292" s="18">
        <v>7596.87</v>
      </c>
      <c r="J292" s="18">
        <f t="shared" ref="J292:J300" si="120">(G292+H292+I292)/1.13*0.13</f>
        <v>1095.03256637168</v>
      </c>
      <c r="K292" s="18">
        <f>VLOOKUP(D292,'[1]8月'!$B$1:$G$65536,6,FALSE)</f>
        <v>598</v>
      </c>
      <c r="L292" s="18">
        <f t="shared" ref="L292:L300" si="121">(G292+H292+I292)-J292+(K292)</f>
        <v>9021.32743362832</v>
      </c>
      <c r="M292" s="18">
        <f t="shared" ref="M292:M300" si="122">(F292)*0.039</f>
        <v>116.61</v>
      </c>
      <c r="N292" s="18">
        <f t="shared" ref="N292:N300" si="123">L292*0.025</f>
        <v>225.533185840708</v>
      </c>
      <c r="O292" s="18">
        <f t="shared" ref="O292:O300" si="124">L292*0.015</f>
        <v>135.319911504425</v>
      </c>
      <c r="P292" s="18">
        <f t="shared" ref="P292:P300" si="125">L292*0.02</f>
        <v>180.426548672566</v>
      </c>
      <c r="Q292" s="18"/>
      <c r="R292" s="26">
        <v>8363.44</v>
      </c>
      <c r="S292" s="15"/>
      <c r="T292" s="5">
        <v>8363.44</v>
      </c>
      <c r="U292" s="5">
        <v>8363.44</v>
      </c>
    </row>
    <row r="293" s="1" customFormat="1" ht="13.5" outlineLevel="2" spans="1:21">
      <c r="A293" s="15">
        <v>276</v>
      </c>
      <c r="B293" s="15" t="s">
        <v>654</v>
      </c>
      <c r="C293" s="16" t="s">
        <v>657</v>
      </c>
      <c r="D293" s="15" t="s">
        <v>658</v>
      </c>
      <c r="E293" s="15">
        <v>30</v>
      </c>
      <c r="F293" s="17">
        <v>3362</v>
      </c>
      <c r="G293" s="18">
        <v>1392.88</v>
      </c>
      <c r="H293" s="18">
        <v>823.76</v>
      </c>
      <c r="I293" s="18">
        <v>7800.91</v>
      </c>
      <c r="J293" s="18">
        <f t="shared" si="120"/>
        <v>1152.46150442478</v>
      </c>
      <c r="K293" s="18">
        <f>VLOOKUP(D293,'[1]8月'!$B$1:$G$65536,6,FALSE)</f>
        <v>672.4</v>
      </c>
      <c r="L293" s="18">
        <f t="shared" si="121"/>
        <v>9537.48849557522</v>
      </c>
      <c r="M293" s="18">
        <f t="shared" si="122"/>
        <v>131.118</v>
      </c>
      <c r="N293" s="18">
        <f t="shared" si="123"/>
        <v>238.437212389381</v>
      </c>
      <c r="O293" s="18">
        <f t="shared" si="124"/>
        <v>143.062327433628</v>
      </c>
      <c r="P293" s="18">
        <f t="shared" si="125"/>
        <v>190.749769911504</v>
      </c>
      <c r="Q293" s="18"/>
      <c r="R293" s="26">
        <v>8834.12</v>
      </c>
      <c r="S293" s="15"/>
      <c r="T293" s="5">
        <v>8834.12</v>
      </c>
      <c r="U293" s="5">
        <v>8834.12</v>
      </c>
    </row>
    <row r="294" s="1" customFormat="1" ht="13.5" outlineLevel="2" spans="1:21">
      <c r="A294" s="15">
        <v>277</v>
      </c>
      <c r="B294" s="15" t="s">
        <v>654</v>
      </c>
      <c r="C294" s="16" t="s">
        <v>659</v>
      </c>
      <c r="D294" s="15" t="s">
        <v>660</v>
      </c>
      <c r="E294" s="15">
        <v>30</v>
      </c>
      <c r="F294" s="17">
        <v>3116</v>
      </c>
      <c r="G294" s="18">
        <v>1290.96</v>
      </c>
      <c r="H294" s="18">
        <v>760.26</v>
      </c>
      <c r="I294" s="18">
        <v>7333.79</v>
      </c>
      <c r="J294" s="18">
        <f t="shared" si="120"/>
        <v>1079.6914159292</v>
      </c>
      <c r="K294" s="18">
        <f>VLOOKUP(D294,'[1]8月'!$B$1:$G$65536,6,FALSE)</f>
        <v>623.2</v>
      </c>
      <c r="L294" s="18">
        <f t="shared" si="121"/>
        <v>8928.5185840708</v>
      </c>
      <c r="M294" s="18">
        <f t="shared" si="122"/>
        <v>121.524</v>
      </c>
      <c r="N294" s="18">
        <f t="shared" si="123"/>
        <v>223.21296460177</v>
      </c>
      <c r="O294" s="18">
        <f t="shared" si="124"/>
        <v>133.927778761062</v>
      </c>
      <c r="P294" s="18">
        <f t="shared" si="125"/>
        <v>178.570371681416</v>
      </c>
      <c r="Q294" s="18"/>
      <c r="R294" s="26">
        <v>8271.28</v>
      </c>
      <c r="S294" s="15"/>
      <c r="T294" s="5">
        <v>8271.28</v>
      </c>
      <c r="U294" s="5">
        <v>8271.28</v>
      </c>
    </row>
    <row r="295" s="1" customFormat="1" ht="13.5" outlineLevel="2" spans="1:21">
      <c r="A295" s="15">
        <v>278</v>
      </c>
      <c r="B295" s="15" t="s">
        <v>654</v>
      </c>
      <c r="C295" s="16" t="s">
        <v>661</v>
      </c>
      <c r="D295" s="15" t="s">
        <v>662</v>
      </c>
      <c r="E295" s="15">
        <v>30</v>
      </c>
      <c r="F295" s="17">
        <v>2045</v>
      </c>
      <c r="G295" s="18">
        <v>847.24</v>
      </c>
      <c r="H295" s="18">
        <v>516.65</v>
      </c>
      <c r="I295" s="18">
        <v>4996.1</v>
      </c>
      <c r="J295" s="18">
        <f t="shared" si="120"/>
        <v>731.680265486726</v>
      </c>
      <c r="K295" s="18">
        <f>VLOOKUP(D295,'[1]8月'!$B$1:$G$65536,6,FALSE)</f>
        <v>409</v>
      </c>
      <c r="L295" s="18">
        <f t="shared" si="121"/>
        <v>6037.30973451327</v>
      </c>
      <c r="M295" s="18">
        <f t="shared" si="122"/>
        <v>79.755</v>
      </c>
      <c r="N295" s="18">
        <f t="shared" si="123"/>
        <v>150.932743362832</v>
      </c>
      <c r="O295" s="18">
        <f t="shared" si="124"/>
        <v>90.5596460176991</v>
      </c>
      <c r="P295" s="18">
        <f t="shared" si="125"/>
        <v>120.746194690265</v>
      </c>
      <c r="Q295" s="18"/>
      <c r="R295" s="26">
        <v>5595.32</v>
      </c>
      <c r="S295" s="15"/>
      <c r="T295" s="5">
        <v>5595.32</v>
      </c>
      <c r="U295" s="5">
        <v>5595.32</v>
      </c>
    </row>
    <row r="296" s="1" customFormat="1" ht="13.5" outlineLevel="2" spans="1:21">
      <c r="A296" s="15">
        <v>279</v>
      </c>
      <c r="B296" s="15" t="s">
        <v>654</v>
      </c>
      <c r="C296" s="16" t="s">
        <v>663</v>
      </c>
      <c r="D296" s="15" t="s">
        <v>664</v>
      </c>
      <c r="E296" s="15">
        <v>30</v>
      </c>
      <c r="F296" s="17">
        <v>3140</v>
      </c>
      <c r="G296" s="18">
        <v>1300.9</v>
      </c>
      <c r="H296" s="18">
        <v>648.64</v>
      </c>
      <c r="I296" s="18">
        <v>7092.96</v>
      </c>
      <c r="J296" s="18">
        <f t="shared" si="120"/>
        <v>1040.28761061947</v>
      </c>
      <c r="K296" s="18">
        <f>VLOOKUP(D296,'[1]8月'!$B$1:$G$65536,6,FALSE)</f>
        <v>628</v>
      </c>
      <c r="L296" s="18">
        <f t="shared" si="121"/>
        <v>8630.21238938053</v>
      </c>
      <c r="M296" s="18">
        <f t="shared" si="122"/>
        <v>122.46</v>
      </c>
      <c r="N296" s="18">
        <f t="shared" si="123"/>
        <v>215.755309734513</v>
      </c>
      <c r="O296" s="18">
        <f t="shared" si="124"/>
        <v>129.453185840708</v>
      </c>
      <c r="P296" s="18">
        <f t="shared" si="125"/>
        <v>172.604247787611</v>
      </c>
      <c r="Q296" s="18"/>
      <c r="R296" s="26">
        <v>7989.94</v>
      </c>
      <c r="S296" s="15"/>
      <c r="T296" s="5">
        <v>7989.94</v>
      </c>
      <c r="U296" s="5">
        <v>7989.94</v>
      </c>
    </row>
    <row r="297" s="1" customFormat="1" ht="13.5" outlineLevel="2" spans="1:21">
      <c r="A297" s="15">
        <v>280</v>
      </c>
      <c r="B297" s="15" t="s">
        <v>654</v>
      </c>
      <c r="C297" s="16" t="s">
        <v>665</v>
      </c>
      <c r="D297" s="15" t="s">
        <v>666</v>
      </c>
      <c r="E297" s="15">
        <v>15</v>
      </c>
      <c r="F297" s="17">
        <v>1571</v>
      </c>
      <c r="G297" s="18">
        <v>650.87</v>
      </c>
      <c r="H297" s="18">
        <v>373.28</v>
      </c>
      <c r="I297" s="18">
        <v>3790.28</v>
      </c>
      <c r="J297" s="18">
        <f t="shared" si="120"/>
        <v>553.872477876106</v>
      </c>
      <c r="K297" s="18">
        <f>VLOOKUP(D297,'[1]8月'!$B$1:$G$65536,6,FALSE)</f>
        <v>314.2</v>
      </c>
      <c r="L297" s="18">
        <f t="shared" si="121"/>
        <v>4574.75752212389</v>
      </c>
      <c r="M297" s="18">
        <f t="shared" si="122"/>
        <v>61.269</v>
      </c>
      <c r="N297" s="18">
        <f t="shared" si="123"/>
        <v>114.368938053097</v>
      </c>
      <c r="O297" s="18">
        <f t="shared" si="124"/>
        <v>68.6213628318584</v>
      </c>
      <c r="P297" s="18">
        <f t="shared" si="125"/>
        <v>91.4951504424779</v>
      </c>
      <c r="Q297" s="18"/>
      <c r="R297" s="26">
        <v>4239</v>
      </c>
      <c r="S297" s="15"/>
      <c r="T297" s="5">
        <v>4239</v>
      </c>
      <c r="U297" s="5">
        <f>T297+T298</f>
        <v>8275.82</v>
      </c>
    </row>
    <row r="298" s="1" customFormat="1" ht="13.5" outlineLevel="2" spans="1:21">
      <c r="A298" s="15">
        <v>281</v>
      </c>
      <c r="B298" s="15" t="s">
        <v>654</v>
      </c>
      <c r="C298" s="16" t="s">
        <v>665</v>
      </c>
      <c r="D298" s="15" t="s">
        <v>667</v>
      </c>
      <c r="E298" s="15">
        <v>15</v>
      </c>
      <c r="F298" s="17">
        <v>1631</v>
      </c>
      <c r="G298" s="18">
        <v>675.72</v>
      </c>
      <c r="H298" s="18">
        <v>382.64</v>
      </c>
      <c r="I298" s="18">
        <v>3870.88</v>
      </c>
      <c r="J298" s="18">
        <f t="shared" si="120"/>
        <v>567.080707964602</v>
      </c>
      <c r="K298" s="18"/>
      <c r="L298" s="18">
        <f t="shared" si="121"/>
        <v>4362.1592920354</v>
      </c>
      <c r="M298" s="18">
        <f t="shared" si="122"/>
        <v>63.609</v>
      </c>
      <c r="N298" s="18">
        <f t="shared" si="123"/>
        <v>109.053982300885</v>
      </c>
      <c r="O298" s="18">
        <f t="shared" si="124"/>
        <v>65.432389380531</v>
      </c>
      <c r="P298" s="18">
        <f t="shared" si="125"/>
        <v>87.243185840708</v>
      </c>
      <c r="Q298" s="18"/>
      <c r="R298" s="26">
        <v>4036.82</v>
      </c>
      <c r="S298" s="15"/>
      <c r="T298" s="5">
        <v>4036.82</v>
      </c>
      <c r="U298" s="5"/>
    </row>
    <row r="299" s="1" customFormat="1" ht="13.5" outlineLevel="2" spans="1:21">
      <c r="A299" s="15">
        <v>282</v>
      </c>
      <c r="B299" s="15" t="s">
        <v>654</v>
      </c>
      <c r="C299" s="16" t="s">
        <v>668</v>
      </c>
      <c r="D299" s="15" t="s">
        <v>669</v>
      </c>
      <c r="E299" s="15">
        <v>30</v>
      </c>
      <c r="F299" s="17">
        <v>3313</v>
      </c>
      <c r="G299" s="18">
        <v>1372.58</v>
      </c>
      <c r="H299" s="18">
        <v>812.39</v>
      </c>
      <c r="I299" s="18">
        <v>7902.8</v>
      </c>
      <c r="J299" s="18">
        <f t="shared" si="120"/>
        <v>1160.53991150442</v>
      </c>
      <c r="K299" s="18">
        <f>VLOOKUP(D299,'[1]8月'!$B$1:$G$65536,6,FALSE)</f>
        <v>662.6</v>
      </c>
      <c r="L299" s="18">
        <f t="shared" si="121"/>
        <v>9589.83008849558</v>
      </c>
      <c r="M299" s="18">
        <f t="shared" si="122"/>
        <v>129.207</v>
      </c>
      <c r="N299" s="18">
        <f t="shared" si="123"/>
        <v>239.745752212389</v>
      </c>
      <c r="O299" s="18">
        <f t="shared" si="124"/>
        <v>143.847451327434</v>
      </c>
      <c r="P299" s="18">
        <f t="shared" si="125"/>
        <v>191.796601769912</v>
      </c>
      <c r="Q299" s="18"/>
      <c r="R299" s="26">
        <v>8885.23</v>
      </c>
      <c r="S299" s="15"/>
      <c r="T299" s="5">
        <v>8885.23</v>
      </c>
      <c r="U299" s="5">
        <v>8885.23</v>
      </c>
    </row>
    <row r="300" s="1" customFormat="1" ht="13.5" outlineLevel="2" spans="1:21">
      <c r="A300" s="15">
        <v>283</v>
      </c>
      <c r="B300" s="15" t="s">
        <v>654</v>
      </c>
      <c r="C300" s="16" t="s">
        <v>670</v>
      </c>
      <c r="D300" s="15" t="s">
        <v>671</v>
      </c>
      <c r="E300" s="15">
        <v>30</v>
      </c>
      <c r="F300" s="17">
        <v>3378</v>
      </c>
      <c r="G300" s="18">
        <v>1399.51</v>
      </c>
      <c r="H300" s="18">
        <v>767.28</v>
      </c>
      <c r="I300" s="18">
        <v>8016.92</v>
      </c>
      <c r="J300" s="18">
        <f t="shared" si="120"/>
        <v>1171.57725663717</v>
      </c>
      <c r="K300" s="18">
        <f>VLOOKUP(D300,'[1]8月'!$B$1:$G$65536,6,FALSE)</f>
        <v>675.6</v>
      </c>
      <c r="L300" s="18">
        <f t="shared" si="121"/>
        <v>9687.73274336283</v>
      </c>
      <c r="M300" s="18">
        <f t="shared" si="122"/>
        <v>131.742</v>
      </c>
      <c r="N300" s="18">
        <f t="shared" si="123"/>
        <v>242.193318584071</v>
      </c>
      <c r="O300" s="18">
        <f t="shared" si="124"/>
        <v>145.315991150442</v>
      </c>
      <c r="P300" s="18">
        <f t="shared" si="125"/>
        <v>193.754654867257</v>
      </c>
      <c r="Q300" s="18"/>
      <c r="R300" s="26">
        <v>8974.73</v>
      </c>
      <c r="S300" s="15"/>
      <c r="T300" s="5">
        <v>8974.73</v>
      </c>
      <c r="U300" s="5">
        <v>8974.73</v>
      </c>
    </row>
    <row r="301" s="2" customFormat="1" ht="13.5" outlineLevel="1" spans="1:19">
      <c r="A301" s="19"/>
      <c r="B301" s="19" t="s">
        <v>672</v>
      </c>
      <c r="C301" s="20"/>
      <c r="D301" s="19"/>
      <c r="E301" s="19"/>
      <c r="F301" s="21">
        <f t="shared" ref="F301:R301" si="126">SUBTOTAL(9,F292:F300)</f>
        <v>24546</v>
      </c>
      <c r="G301" s="21">
        <f t="shared" si="126"/>
        <v>10169.42</v>
      </c>
      <c r="H301" s="21">
        <f t="shared" si="126"/>
        <v>5767.63</v>
      </c>
      <c r="I301" s="21">
        <f t="shared" si="126"/>
        <v>58401.51</v>
      </c>
      <c r="J301" s="21">
        <f t="shared" si="126"/>
        <v>8552.22371681415</v>
      </c>
      <c r="K301" s="21">
        <f t="shared" si="126"/>
        <v>4583</v>
      </c>
      <c r="L301" s="21">
        <f t="shared" si="126"/>
        <v>70369.3362831858</v>
      </c>
      <c r="M301" s="21">
        <f t="shared" si="126"/>
        <v>957.294</v>
      </c>
      <c r="N301" s="21">
        <f t="shared" si="126"/>
        <v>1759.23340707965</v>
      </c>
      <c r="O301" s="21">
        <f t="shared" si="126"/>
        <v>1055.54004424779</v>
      </c>
      <c r="P301" s="21">
        <f t="shared" si="126"/>
        <v>1407.38672566372</v>
      </c>
      <c r="Q301" s="21">
        <f t="shared" si="126"/>
        <v>0</v>
      </c>
      <c r="R301" s="21">
        <f t="shared" si="126"/>
        <v>65189.88</v>
      </c>
      <c r="S301" s="19"/>
    </row>
    <row r="302" s="1" customFormat="1" ht="13.5" outlineLevel="2" spans="1:21">
      <c r="A302" s="15">
        <v>284</v>
      </c>
      <c r="B302" s="15" t="s">
        <v>673</v>
      </c>
      <c r="C302" s="16" t="s">
        <v>674</v>
      </c>
      <c r="D302" s="15" t="s">
        <v>675</v>
      </c>
      <c r="E302" s="15">
        <v>30</v>
      </c>
      <c r="F302" s="17">
        <v>3487</v>
      </c>
      <c r="G302" s="18">
        <v>1444.66</v>
      </c>
      <c r="H302" s="18">
        <v>820.41</v>
      </c>
      <c r="I302" s="18">
        <v>7959.26</v>
      </c>
      <c r="J302" s="18">
        <f t="shared" ref="J302:J320" si="127">(G302+H302+I302)/1.13*0.13</f>
        <v>1176.2503539823</v>
      </c>
      <c r="K302" s="18">
        <f>VLOOKUP(D302,'[1]8月'!$B$1:$G$65536,6,FALSE)</f>
        <v>697.4</v>
      </c>
      <c r="L302" s="18">
        <f t="shared" ref="L302:L320" si="128">(G302+H302+I302)-J302+(K302)</f>
        <v>9745.4796460177</v>
      </c>
      <c r="M302" s="18">
        <f t="shared" ref="M302:M320" si="129">(F302)*0.039</f>
        <v>135.993</v>
      </c>
      <c r="N302" s="18">
        <f t="shared" ref="N302:N320" si="130">L302*0.025</f>
        <v>243.636991150442</v>
      </c>
      <c r="O302" s="18">
        <f t="shared" ref="O302:O320" si="131">L302*0.015</f>
        <v>146.182194690265</v>
      </c>
      <c r="P302" s="18">
        <f t="shared" ref="P302:P320" si="132">L302*0.02</f>
        <v>194.909592920354</v>
      </c>
      <c r="Q302" s="18"/>
      <c r="R302" s="26">
        <v>9024.76</v>
      </c>
      <c r="S302" s="15"/>
      <c r="T302" s="5">
        <v>9024.76</v>
      </c>
      <c r="U302" s="5">
        <v>9024.76</v>
      </c>
    </row>
    <row r="303" s="1" customFormat="1" ht="13.5" outlineLevel="2" spans="1:21">
      <c r="A303" s="15">
        <v>285</v>
      </c>
      <c r="B303" s="15" t="s">
        <v>673</v>
      </c>
      <c r="C303" s="16" t="s">
        <v>676</v>
      </c>
      <c r="D303" s="15" t="s">
        <v>677</v>
      </c>
      <c r="E303" s="15">
        <v>30</v>
      </c>
      <c r="F303" s="17">
        <v>3273</v>
      </c>
      <c r="G303" s="18">
        <v>1356</v>
      </c>
      <c r="H303" s="18">
        <v>768.95</v>
      </c>
      <c r="I303" s="18">
        <v>7372.61</v>
      </c>
      <c r="J303" s="18">
        <f t="shared" si="127"/>
        <v>1092.6396460177</v>
      </c>
      <c r="K303" s="18">
        <f>VLOOKUP(D303,'[1]8月'!$B$1:$G$65536,6,FALSE)</f>
        <v>654.6</v>
      </c>
      <c r="L303" s="18">
        <f t="shared" si="128"/>
        <v>9059.5203539823</v>
      </c>
      <c r="M303" s="18">
        <f t="shared" si="129"/>
        <v>127.647</v>
      </c>
      <c r="N303" s="18">
        <f t="shared" si="130"/>
        <v>226.488008849558</v>
      </c>
      <c r="O303" s="18">
        <f t="shared" si="131"/>
        <v>135.892805309735</v>
      </c>
      <c r="P303" s="18">
        <f t="shared" si="132"/>
        <v>181.190407079646</v>
      </c>
      <c r="Q303" s="18"/>
      <c r="R303" s="26">
        <v>8388.3</v>
      </c>
      <c r="S303" s="15"/>
      <c r="T303" s="5">
        <v>8388.3</v>
      </c>
      <c r="U303" s="5">
        <v>8388.3</v>
      </c>
    </row>
    <row r="304" s="1" customFormat="1" ht="13.5" outlineLevel="2" spans="1:21">
      <c r="A304" s="15">
        <v>286</v>
      </c>
      <c r="B304" s="15" t="s">
        <v>673</v>
      </c>
      <c r="C304" s="16" t="s">
        <v>678</v>
      </c>
      <c r="D304" s="15" t="s">
        <v>679</v>
      </c>
      <c r="E304" s="15">
        <v>30</v>
      </c>
      <c r="F304" s="17">
        <v>3193</v>
      </c>
      <c r="G304" s="18">
        <v>1322.86</v>
      </c>
      <c r="H304" s="18">
        <v>727.84</v>
      </c>
      <c r="I304" s="18">
        <v>7300.58</v>
      </c>
      <c r="J304" s="18">
        <f t="shared" si="127"/>
        <v>1075.81097345133</v>
      </c>
      <c r="K304" s="18">
        <f>VLOOKUP(D304,'[1]8月'!$B$1:$G$65536,6,FALSE)</f>
        <v>638.6</v>
      </c>
      <c r="L304" s="18">
        <f t="shared" si="128"/>
        <v>8914.06902654867</v>
      </c>
      <c r="M304" s="18">
        <f t="shared" si="129"/>
        <v>124.527</v>
      </c>
      <c r="N304" s="18">
        <f t="shared" si="130"/>
        <v>222.851725663717</v>
      </c>
      <c r="O304" s="18">
        <f t="shared" si="131"/>
        <v>133.71103539823</v>
      </c>
      <c r="P304" s="18">
        <f t="shared" si="132"/>
        <v>178.281380530973</v>
      </c>
      <c r="Q304" s="18"/>
      <c r="R304" s="26">
        <v>8254.7</v>
      </c>
      <c r="S304" s="15"/>
      <c r="T304" s="5">
        <v>8254.7</v>
      </c>
      <c r="U304" s="5">
        <v>8254.7</v>
      </c>
    </row>
    <row r="305" s="1" customFormat="1" ht="13.5" outlineLevel="2" spans="1:21">
      <c r="A305" s="15">
        <v>287</v>
      </c>
      <c r="B305" s="15" t="s">
        <v>673</v>
      </c>
      <c r="C305" s="16" t="s">
        <v>680</v>
      </c>
      <c r="D305" s="15" t="s">
        <v>681</v>
      </c>
      <c r="E305" s="15">
        <v>30</v>
      </c>
      <c r="F305" s="17">
        <v>3390</v>
      </c>
      <c r="G305" s="18">
        <v>1404.48</v>
      </c>
      <c r="H305" s="18">
        <v>564.76</v>
      </c>
      <c r="I305" s="18">
        <v>6717.49</v>
      </c>
      <c r="J305" s="18">
        <f t="shared" si="127"/>
        <v>999.358318584071</v>
      </c>
      <c r="K305" s="18">
        <f>VLOOKUP(D305,'[1]8月'!$B$1:$G$65536,6,FALSE)</f>
        <v>678</v>
      </c>
      <c r="L305" s="18">
        <f t="shared" si="128"/>
        <v>8365.37168141593</v>
      </c>
      <c r="M305" s="18">
        <f t="shared" si="129"/>
        <v>132.21</v>
      </c>
      <c r="N305" s="18">
        <f t="shared" si="130"/>
        <v>209.134292035398</v>
      </c>
      <c r="O305" s="18">
        <f t="shared" si="131"/>
        <v>125.480575221239</v>
      </c>
      <c r="P305" s="18">
        <f t="shared" si="132"/>
        <v>167.307433628319</v>
      </c>
      <c r="Q305" s="18"/>
      <c r="R305" s="26">
        <v>7731.24</v>
      </c>
      <c r="S305" s="15"/>
      <c r="T305" s="5">
        <v>7731.24</v>
      </c>
      <c r="U305" s="5">
        <v>7731.24</v>
      </c>
    </row>
    <row r="306" s="1" customFormat="1" ht="13.5" outlineLevel="2" spans="1:21">
      <c r="A306" s="15">
        <v>288</v>
      </c>
      <c r="B306" s="15" t="s">
        <v>673</v>
      </c>
      <c r="C306" s="16" t="s">
        <v>682</v>
      </c>
      <c r="D306" s="15" t="s">
        <v>683</v>
      </c>
      <c r="E306" s="15">
        <v>30</v>
      </c>
      <c r="F306" s="17">
        <v>3416</v>
      </c>
      <c r="G306" s="18">
        <v>1415.25</v>
      </c>
      <c r="H306" s="18">
        <v>748.23</v>
      </c>
      <c r="I306" s="18">
        <v>7700.49</v>
      </c>
      <c r="J306" s="18">
        <f t="shared" si="127"/>
        <v>1134.79300884956</v>
      </c>
      <c r="K306" s="18">
        <f>VLOOKUP(D306,'[1]8月'!$B$1:$G$65536,6,FALSE)</f>
        <v>683.2</v>
      </c>
      <c r="L306" s="18">
        <f t="shared" si="128"/>
        <v>9412.37699115044</v>
      </c>
      <c r="M306" s="18">
        <f t="shared" si="129"/>
        <v>133.224</v>
      </c>
      <c r="N306" s="18">
        <f t="shared" si="130"/>
        <v>235.309424778761</v>
      </c>
      <c r="O306" s="18">
        <f t="shared" si="131"/>
        <v>141.185654867257</v>
      </c>
      <c r="P306" s="18">
        <f t="shared" si="132"/>
        <v>188.247539823009</v>
      </c>
      <c r="Q306" s="18"/>
      <c r="R306" s="26">
        <v>8714.41</v>
      </c>
      <c r="S306" s="15"/>
      <c r="T306" s="5">
        <v>8714.41</v>
      </c>
      <c r="U306" s="5">
        <v>8714.41</v>
      </c>
    </row>
    <row r="307" s="1" customFormat="1" ht="13.5" outlineLevel="2" spans="1:21">
      <c r="A307" s="15">
        <v>289</v>
      </c>
      <c r="B307" s="15" t="s">
        <v>673</v>
      </c>
      <c r="C307" s="16" t="s">
        <v>684</v>
      </c>
      <c r="D307" s="15" t="s">
        <v>685</v>
      </c>
      <c r="E307" s="15">
        <v>30</v>
      </c>
      <c r="F307" s="17">
        <v>2998</v>
      </c>
      <c r="G307" s="18">
        <v>1242.07</v>
      </c>
      <c r="H307" s="18">
        <v>750.23</v>
      </c>
      <c r="I307" s="18">
        <v>7177.49</v>
      </c>
      <c r="J307" s="18">
        <f t="shared" si="127"/>
        <v>1054.93159292035</v>
      </c>
      <c r="K307" s="18">
        <f>VLOOKUP(D307,'[1]8月'!$B$1:$G$65536,6,FALSE)</f>
        <v>599.6</v>
      </c>
      <c r="L307" s="18">
        <f t="shared" si="128"/>
        <v>8714.45840707964</v>
      </c>
      <c r="M307" s="18">
        <f t="shared" si="129"/>
        <v>116.922</v>
      </c>
      <c r="N307" s="18">
        <f t="shared" si="130"/>
        <v>217.861460176991</v>
      </c>
      <c r="O307" s="18">
        <f t="shared" si="131"/>
        <v>130.716876106195</v>
      </c>
      <c r="P307" s="18">
        <f t="shared" si="132"/>
        <v>174.289168141593</v>
      </c>
      <c r="Q307" s="18"/>
      <c r="R307" s="26">
        <v>8074.67</v>
      </c>
      <c r="S307" s="15"/>
      <c r="T307" s="5">
        <v>8074.67</v>
      </c>
      <c r="U307" s="5">
        <v>8074.67</v>
      </c>
    </row>
    <row r="308" s="1" customFormat="1" ht="13.5" outlineLevel="2" spans="1:21">
      <c r="A308" s="15">
        <v>290</v>
      </c>
      <c r="B308" s="15" t="s">
        <v>673</v>
      </c>
      <c r="C308" s="16" t="s">
        <v>686</v>
      </c>
      <c r="D308" s="15" t="s">
        <v>687</v>
      </c>
      <c r="E308" s="15">
        <v>30</v>
      </c>
      <c r="F308" s="17">
        <v>2977</v>
      </c>
      <c r="G308" s="18">
        <v>1233.37</v>
      </c>
      <c r="H308" s="18">
        <v>644.97</v>
      </c>
      <c r="I308" s="18">
        <v>7470.57</v>
      </c>
      <c r="J308" s="18">
        <f t="shared" si="127"/>
        <v>1075.53831858407</v>
      </c>
      <c r="K308" s="18">
        <f>VLOOKUP(D308,'[1]8月'!$B$1:$G$65536,6,FALSE)</f>
        <v>595.4</v>
      </c>
      <c r="L308" s="18">
        <f t="shared" si="128"/>
        <v>8868.77168141593</v>
      </c>
      <c r="M308" s="18">
        <f t="shared" si="129"/>
        <v>116.103</v>
      </c>
      <c r="N308" s="18">
        <f t="shared" si="130"/>
        <v>221.719292035398</v>
      </c>
      <c r="O308" s="18">
        <f t="shared" si="131"/>
        <v>133.031575221239</v>
      </c>
      <c r="P308" s="18">
        <f t="shared" si="132"/>
        <v>177.375433628319</v>
      </c>
      <c r="Q308" s="18"/>
      <c r="R308" s="26">
        <v>8220.54</v>
      </c>
      <c r="S308" s="15"/>
      <c r="T308" s="5">
        <v>8220.54</v>
      </c>
      <c r="U308" s="5">
        <v>8220.54</v>
      </c>
    </row>
    <row r="309" s="1" customFormat="1" ht="13.5" outlineLevel="2" spans="1:21">
      <c r="A309" s="15">
        <v>291</v>
      </c>
      <c r="B309" s="15" t="s">
        <v>673</v>
      </c>
      <c r="C309" s="16" t="s">
        <v>688</v>
      </c>
      <c r="D309" s="15" t="s">
        <v>689</v>
      </c>
      <c r="E309" s="15">
        <v>30</v>
      </c>
      <c r="F309" s="17">
        <v>3255</v>
      </c>
      <c r="G309" s="18">
        <v>1348.55</v>
      </c>
      <c r="H309" s="18">
        <v>716.48</v>
      </c>
      <c r="I309" s="18">
        <v>7436.38</v>
      </c>
      <c r="J309" s="18">
        <f t="shared" si="127"/>
        <v>1093.08256637168</v>
      </c>
      <c r="K309" s="18">
        <f>VLOOKUP(D309,'[1]8月'!$B$1:$G$65536,6,FALSE)</f>
        <v>651</v>
      </c>
      <c r="L309" s="18">
        <f t="shared" si="128"/>
        <v>9059.32743362832</v>
      </c>
      <c r="M309" s="18">
        <f t="shared" si="129"/>
        <v>126.945</v>
      </c>
      <c r="N309" s="18">
        <f t="shared" si="130"/>
        <v>226.483185840708</v>
      </c>
      <c r="O309" s="18">
        <f t="shared" si="131"/>
        <v>135.889911504425</v>
      </c>
      <c r="P309" s="18">
        <f t="shared" si="132"/>
        <v>181.186548672566</v>
      </c>
      <c r="Q309" s="18"/>
      <c r="R309" s="26">
        <v>8388.82</v>
      </c>
      <c r="S309" s="15"/>
      <c r="T309" s="5">
        <v>8388.82</v>
      </c>
      <c r="U309" s="5">
        <v>8388.82</v>
      </c>
    </row>
    <row r="310" s="1" customFormat="1" ht="13.5" outlineLevel="2" spans="1:21">
      <c r="A310" s="15">
        <v>292</v>
      </c>
      <c r="B310" s="15" t="s">
        <v>673</v>
      </c>
      <c r="C310" s="16" t="s">
        <v>690</v>
      </c>
      <c r="D310" s="15" t="s">
        <v>691</v>
      </c>
      <c r="E310" s="15">
        <v>30</v>
      </c>
      <c r="F310" s="17">
        <v>3172</v>
      </c>
      <c r="G310" s="18">
        <v>1314.16</v>
      </c>
      <c r="H310" s="18">
        <v>736.52</v>
      </c>
      <c r="I310" s="18">
        <v>7355.82</v>
      </c>
      <c r="J310" s="18">
        <f t="shared" si="127"/>
        <v>1082.16371681416</v>
      </c>
      <c r="K310" s="18">
        <f>VLOOKUP(D310,'[1]8月'!$B$1:$G$65536,6,FALSE)</f>
        <v>634.4</v>
      </c>
      <c r="L310" s="18">
        <f t="shared" si="128"/>
        <v>8958.73628318584</v>
      </c>
      <c r="M310" s="18">
        <f t="shared" si="129"/>
        <v>123.708</v>
      </c>
      <c r="N310" s="18">
        <f t="shared" si="130"/>
        <v>223.968407079646</v>
      </c>
      <c r="O310" s="18">
        <f t="shared" si="131"/>
        <v>134.381044247788</v>
      </c>
      <c r="P310" s="18">
        <f t="shared" si="132"/>
        <v>179.174725663717</v>
      </c>
      <c r="Q310" s="18"/>
      <c r="R310" s="26">
        <v>8297.5</v>
      </c>
      <c r="S310" s="15"/>
      <c r="T310" s="5">
        <v>8297.5</v>
      </c>
      <c r="U310" s="5">
        <v>8297.5</v>
      </c>
    </row>
    <row r="311" s="1" customFormat="1" ht="13.5" outlineLevel="2" spans="1:21">
      <c r="A311" s="15">
        <v>293</v>
      </c>
      <c r="B311" s="15" t="s">
        <v>673</v>
      </c>
      <c r="C311" s="16" t="s">
        <v>692</v>
      </c>
      <c r="D311" s="15" t="s">
        <v>693</v>
      </c>
      <c r="E311" s="15">
        <v>30</v>
      </c>
      <c r="F311" s="17">
        <v>2883</v>
      </c>
      <c r="G311" s="18">
        <v>1194.43</v>
      </c>
      <c r="H311" s="18">
        <v>666.69</v>
      </c>
      <c r="I311" s="18">
        <v>7028.52</v>
      </c>
      <c r="J311" s="18">
        <f t="shared" si="127"/>
        <v>1022.70194690266</v>
      </c>
      <c r="K311" s="18">
        <f>VLOOKUP(D311,'[1]8月'!$B$1:$G$65536,6,FALSE)</f>
        <v>576.6</v>
      </c>
      <c r="L311" s="18">
        <f t="shared" si="128"/>
        <v>8443.53805309735</v>
      </c>
      <c r="M311" s="18">
        <f t="shared" si="129"/>
        <v>112.437</v>
      </c>
      <c r="N311" s="18">
        <f t="shared" si="130"/>
        <v>211.088451327434</v>
      </c>
      <c r="O311" s="18">
        <f t="shared" si="131"/>
        <v>126.65307079646</v>
      </c>
      <c r="P311" s="18">
        <f t="shared" si="132"/>
        <v>168.870761061947</v>
      </c>
      <c r="Q311" s="18"/>
      <c r="R311" s="26">
        <v>7824.49</v>
      </c>
      <c r="S311" s="15"/>
      <c r="T311" s="5">
        <v>7824.49</v>
      </c>
      <c r="U311" s="5">
        <v>7824.49</v>
      </c>
    </row>
    <row r="312" s="1" customFormat="1" ht="13.5" outlineLevel="2" spans="1:21">
      <c r="A312" s="15">
        <v>294</v>
      </c>
      <c r="B312" s="15" t="s">
        <v>673</v>
      </c>
      <c r="C312" s="16" t="s">
        <v>694</v>
      </c>
      <c r="D312" s="15" t="s">
        <v>695</v>
      </c>
      <c r="E312" s="15">
        <v>30</v>
      </c>
      <c r="F312" s="17">
        <v>3416</v>
      </c>
      <c r="G312" s="18">
        <v>1415.25</v>
      </c>
      <c r="H312" s="18">
        <v>780.98</v>
      </c>
      <c r="I312" s="18">
        <v>8041.67</v>
      </c>
      <c r="J312" s="18">
        <f t="shared" si="127"/>
        <v>1177.81150442478</v>
      </c>
      <c r="K312" s="18">
        <f>VLOOKUP(D312,'[1]8月'!$B$1:$G$65536,6,FALSE)</f>
        <v>683.2</v>
      </c>
      <c r="L312" s="18">
        <f t="shared" si="128"/>
        <v>9743.28849557522</v>
      </c>
      <c r="M312" s="18">
        <f t="shared" si="129"/>
        <v>133.224</v>
      </c>
      <c r="N312" s="18">
        <f t="shared" si="130"/>
        <v>243.582212389381</v>
      </c>
      <c r="O312" s="18">
        <f t="shared" si="131"/>
        <v>146.149327433628</v>
      </c>
      <c r="P312" s="18">
        <f t="shared" si="132"/>
        <v>194.865769911504</v>
      </c>
      <c r="Q312" s="18"/>
      <c r="R312" s="26">
        <v>9025.47</v>
      </c>
      <c r="S312" s="15"/>
      <c r="T312" s="5">
        <v>9025.47</v>
      </c>
      <c r="U312" s="5">
        <v>9025.47</v>
      </c>
    </row>
    <row r="313" s="1" customFormat="1" ht="13.5" outlineLevel="2" spans="1:21">
      <c r="A313" s="15">
        <v>295</v>
      </c>
      <c r="B313" s="15" t="s">
        <v>673</v>
      </c>
      <c r="C313" s="16" t="s">
        <v>696</v>
      </c>
      <c r="D313" s="15" t="s">
        <v>697</v>
      </c>
      <c r="E313" s="15">
        <v>30</v>
      </c>
      <c r="F313" s="17">
        <v>3320</v>
      </c>
      <c r="G313" s="18">
        <v>1375.48</v>
      </c>
      <c r="H313" s="18">
        <v>687.07</v>
      </c>
      <c r="I313" s="18">
        <v>7253.67</v>
      </c>
      <c r="J313" s="18">
        <f t="shared" si="127"/>
        <v>1071.77752212389</v>
      </c>
      <c r="K313" s="18">
        <f>VLOOKUP(D313,'[1]8月'!$B$1:$G$65536,6,FALSE)</f>
        <v>664</v>
      </c>
      <c r="L313" s="18">
        <f t="shared" si="128"/>
        <v>8908.44247787611</v>
      </c>
      <c r="M313" s="18">
        <f t="shared" si="129"/>
        <v>129.48</v>
      </c>
      <c r="N313" s="18">
        <f t="shared" si="130"/>
        <v>222.711061946903</v>
      </c>
      <c r="O313" s="18">
        <f t="shared" si="131"/>
        <v>133.626637168142</v>
      </c>
      <c r="P313" s="18">
        <f t="shared" si="132"/>
        <v>178.168849557522</v>
      </c>
      <c r="Q313" s="18"/>
      <c r="R313" s="26">
        <v>8244.46</v>
      </c>
      <c r="S313" s="15"/>
      <c r="T313" s="5">
        <v>8244.46</v>
      </c>
      <c r="U313" s="5">
        <v>8244.46</v>
      </c>
    </row>
    <row r="314" s="1" customFormat="1" ht="13.5" outlineLevel="2" spans="1:21">
      <c r="A314" s="15">
        <v>296</v>
      </c>
      <c r="B314" s="15" t="s">
        <v>673</v>
      </c>
      <c r="C314" s="16" t="s">
        <v>698</v>
      </c>
      <c r="D314" s="15" t="s">
        <v>699</v>
      </c>
      <c r="E314" s="15">
        <v>30</v>
      </c>
      <c r="F314" s="17">
        <v>3448</v>
      </c>
      <c r="G314" s="18">
        <v>1428.51</v>
      </c>
      <c r="H314" s="18">
        <v>646.64</v>
      </c>
      <c r="I314" s="18">
        <v>7757.4</v>
      </c>
      <c r="J314" s="18">
        <f t="shared" si="127"/>
        <v>1131.17831858407</v>
      </c>
      <c r="K314" s="18">
        <f>VLOOKUP(D314,'[1]8月'!$B$1:$G$65536,6,FALSE)</f>
        <v>689.6</v>
      </c>
      <c r="L314" s="18">
        <f t="shared" si="128"/>
        <v>9390.97168141593</v>
      </c>
      <c r="M314" s="18">
        <f t="shared" si="129"/>
        <v>134.472</v>
      </c>
      <c r="N314" s="18">
        <f t="shared" si="130"/>
        <v>234.774292035398</v>
      </c>
      <c r="O314" s="18">
        <f t="shared" si="131"/>
        <v>140.864575221239</v>
      </c>
      <c r="P314" s="18">
        <f t="shared" si="132"/>
        <v>187.819433628319</v>
      </c>
      <c r="Q314" s="18"/>
      <c r="R314" s="26">
        <v>8693.04</v>
      </c>
      <c r="S314" s="15"/>
      <c r="T314" s="5">
        <v>8693.04</v>
      </c>
      <c r="U314" s="5">
        <v>8693.04</v>
      </c>
    </row>
    <row r="315" s="1" customFormat="1" ht="13.5" outlineLevel="2" spans="1:21">
      <c r="A315" s="15">
        <v>297</v>
      </c>
      <c r="B315" s="15" t="s">
        <v>673</v>
      </c>
      <c r="C315" s="16" t="s">
        <v>700</v>
      </c>
      <c r="D315" s="15" t="s">
        <v>701</v>
      </c>
      <c r="E315" s="15">
        <v>30</v>
      </c>
      <c r="F315" s="17">
        <v>3310</v>
      </c>
      <c r="G315" s="18">
        <v>1371.33</v>
      </c>
      <c r="H315" s="18">
        <v>645.98</v>
      </c>
      <c r="I315" s="18">
        <v>7239.88</v>
      </c>
      <c r="J315" s="18">
        <f t="shared" si="127"/>
        <v>1064.98646017699</v>
      </c>
      <c r="K315" s="18">
        <f>VLOOKUP(D315,'[1]8月'!$B$1:$G$65536,6,FALSE)</f>
        <v>662</v>
      </c>
      <c r="L315" s="18">
        <f t="shared" si="128"/>
        <v>8854.20353982301</v>
      </c>
      <c r="M315" s="18">
        <f t="shared" si="129"/>
        <v>129.09</v>
      </c>
      <c r="N315" s="18">
        <f t="shared" si="130"/>
        <v>221.355088495575</v>
      </c>
      <c r="O315" s="18">
        <f t="shared" si="131"/>
        <v>132.813053097345</v>
      </c>
      <c r="P315" s="18">
        <f t="shared" si="132"/>
        <v>177.08407079646</v>
      </c>
      <c r="Q315" s="18"/>
      <c r="R315" s="26">
        <v>8193.86</v>
      </c>
      <c r="S315" s="15"/>
      <c r="T315" s="5">
        <v>8193.86</v>
      </c>
      <c r="U315" s="5">
        <v>8193.86</v>
      </c>
    </row>
    <row r="316" s="1" customFormat="1" ht="13.5" outlineLevel="2" spans="1:21">
      <c r="A316" s="15">
        <v>298</v>
      </c>
      <c r="B316" s="15" t="s">
        <v>673</v>
      </c>
      <c r="C316" s="16" t="s">
        <v>702</v>
      </c>
      <c r="D316" s="15" t="s">
        <v>703</v>
      </c>
      <c r="E316" s="15">
        <v>30</v>
      </c>
      <c r="F316" s="17">
        <v>3166</v>
      </c>
      <c r="G316" s="18">
        <v>1311.67</v>
      </c>
      <c r="H316" s="18">
        <v>673.71</v>
      </c>
      <c r="I316" s="18">
        <v>7571.93</v>
      </c>
      <c r="J316" s="18">
        <f t="shared" si="127"/>
        <v>1099.51353982301</v>
      </c>
      <c r="K316" s="18">
        <f>VLOOKUP(D316,'[1]8月'!$B$1:$G$65536,6,FALSE)</f>
        <v>633.2</v>
      </c>
      <c r="L316" s="18">
        <f t="shared" si="128"/>
        <v>9090.99646017699</v>
      </c>
      <c r="M316" s="18">
        <f t="shared" si="129"/>
        <v>123.474</v>
      </c>
      <c r="N316" s="18">
        <f t="shared" si="130"/>
        <v>227.274911504425</v>
      </c>
      <c r="O316" s="18">
        <f t="shared" si="131"/>
        <v>136.364946902655</v>
      </c>
      <c r="P316" s="18">
        <f t="shared" si="132"/>
        <v>181.81992920354</v>
      </c>
      <c r="Q316" s="18"/>
      <c r="R316" s="26">
        <v>8422.06</v>
      </c>
      <c r="S316" s="15"/>
      <c r="T316" s="5">
        <v>8422.06</v>
      </c>
      <c r="U316" s="5">
        <v>8422.06</v>
      </c>
    </row>
    <row r="317" s="1" customFormat="1" ht="13.5" outlineLevel="2" spans="1:21">
      <c r="A317" s="15">
        <v>299</v>
      </c>
      <c r="B317" s="15" t="s">
        <v>673</v>
      </c>
      <c r="C317" s="16" t="s">
        <v>704</v>
      </c>
      <c r="D317" s="15" t="s">
        <v>705</v>
      </c>
      <c r="E317" s="15">
        <v>30</v>
      </c>
      <c r="F317" s="17">
        <v>3188</v>
      </c>
      <c r="G317" s="18">
        <v>1320.79</v>
      </c>
      <c r="H317" s="18">
        <v>701.78</v>
      </c>
      <c r="I317" s="18">
        <v>7084.53</v>
      </c>
      <c r="J317" s="18">
        <f t="shared" si="127"/>
        <v>1047.71946902655</v>
      </c>
      <c r="K317" s="18">
        <f>VLOOKUP(D317,'[1]8月'!$B$1:$G$65536,6,FALSE)</f>
        <v>637.6</v>
      </c>
      <c r="L317" s="18">
        <f t="shared" si="128"/>
        <v>8696.98053097345</v>
      </c>
      <c r="M317" s="18">
        <f t="shared" si="129"/>
        <v>124.332</v>
      </c>
      <c r="N317" s="18">
        <f t="shared" si="130"/>
        <v>217.424513274336</v>
      </c>
      <c r="O317" s="18">
        <f t="shared" si="131"/>
        <v>130.454707964602</v>
      </c>
      <c r="P317" s="18">
        <f t="shared" si="132"/>
        <v>173.939610619469</v>
      </c>
      <c r="Q317" s="18"/>
      <c r="R317" s="26">
        <v>8050.83</v>
      </c>
      <c r="S317" s="15"/>
      <c r="T317" s="5">
        <v>8050.83</v>
      </c>
      <c r="U317" s="5">
        <v>8050.83</v>
      </c>
    </row>
    <row r="318" s="1" customFormat="1" ht="13.5" outlineLevel="2" spans="1:21">
      <c r="A318" s="15">
        <v>300</v>
      </c>
      <c r="B318" s="15" t="s">
        <v>673</v>
      </c>
      <c r="C318" s="16" t="s">
        <v>706</v>
      </c>
      <c r="D318" s="15" t="s">
        <v>707</v>
      </c>
      <c r="E318" s="15">
        <v>30</v>
      </c>
      <c r="F318" s="17">
        <v>3347</v>
      </c>
      <c r="G318" s="18">
        <v>1386.66</v>
      </c>
      <c r="H318" s="18">
        <v>582.47</v>
      </c>
      <c r="I318" s="18">
        <v>7341.86</v>
      </c>
      <c r="J318" s="18">
        <f t="shared" si="127"/>
        <v>1071.17584070796</v>
      </c>
      <c r="K318" s="18">
        <f>VLOOKUP(D318,'[1]8月'!$B$1:$G$65536,6,FALSE)</f>
        <v>669.4</v>
      </c>
      <c r="L318" s="18">
        <f t="shared" si="128"/>
        <v>8909.21415929203</v>
      </c>
      <c r="M318" s="18">
        <f t="shared" si="129"/>
        <v>130.533</v>
      </c>
      <c r="N318" s="18">
        <f t="shared" si="130"/>
        <v>222.730353982301</v>
      </c>
      <c r="O318" s="18">
        <f t="shared" si="131"/>
        <v>133.63821238938</v>
      </c>
      <c r="P318" s="18">
        <f t="shared" si="132"/>
        <v>178.184283185841</v>
      </c>
      <c r="Q318" s="18"/>
      <c r="R318" s="26">
        <v>8244.13</v>
      </c>
      <c r="S318" s="15"/>
      <c r="T318" s="5">
        <v>8244.13</v>
      </c>
      <c r="U318" s="5">
        <v>8244.13</v>
      </c>
    </row>
    <row r="319" s="1" customFormat="1" ht="13.5" outlineLevel="2" spans="1:21">
      <c r="A319" s="15">
        <v>301</v>
      </c>
      <c r="B319" s="15" t="s">
        <v>673</v>
      </c>
      <c r="C319" s="16" t="s">
        <v>708</v>
      </c>
      <c r="D319" s="15" t="s">
        <v>709</v>
      </c>
      <c r="E319" s="15">
        <v>30</v>
      </c>
      <c r="F319" s="17">
        <v>3366</v>
      </c>
      <c r="G319" s="18">
        <v>1394.53</v>
      </c>
      <c r="H319" s="18">
        <v>723.83</v>
      </c>
      <c r="I319" s="18">
        <v>7627.03</v>
      </c>
      <c r="J319" s="18">
        <f t="shared" si="127"/>
        <v>1121.1510619469</v>
      </c>
      <c r="K319" s="18">
        <f>VLOOKUP(D319,'[1]8月'!$B$1:$G$65536,6,FALSE)</f>
        <v>673.2</v>
      </c>
      <c r="L319" s="18">
        <f t="shared" si="128"/>
        <v>9297.4389380531</v>
      </c>
      <c r="M319" s="18">
        <f t="shared" si="129"/>
        <v>131.274</v>
      </c>
      <c r="N319" s="18">
        <f t="shared" si="130"/>
        <v>232.435973451327</v>
      </c>
      <c r="O319" s="18">
        <f t="shared" si="131"/>
        <v>139.461584070796</v>
      </c>
      <c r="P319" s="18">
        <f t="shared" si="132"/>
        <v>185.948778761062</v>
      </c>
      <c r="Q319" s="18"/>
      <c r="R319" s="26">
        <v>8608.32</v>
      </c>
      <c r="S319" s="15"/>
      <c r="T319" s="5">
        <v>8608.32</v>
      </c>
      <c r="U319" s="5">
        <v>8608.32</v>
      </c>
    </row>
    <row r="320" s="2" customFormat="1" ht="13.5" outlineLevel="1" spans="1:19">
      <c r="A320" s="19"/>
      <c r="B320" s="19" t="s">
        <v>711</v>
      </c>
      <c r="C320" s="20"/>
      <c r="D320" s="19"/>
      <c r="E320" s="19"/>
      <c r="F320" s="21">
        <f t="shared" ref="F320:R320" si="133">SUBTOTAL(9,F302:F319)</f>
        <v>58605</v>
      </c>
      <c r="G320" s="21">
        <f t="shared" si="133"/>
        <v>24280.05</v>
      </c>
      <c r="H320" s="21">
        <f t="shared" si="133"/>
        <v>12587.54</v>
      </c>
      <c r="I320" s="21">
        <f t="shared" si="133"/>
        <v>133437.18</v>
      </c>
      <c r="J320" s="21">
        <f t="shared" si="133"/>
        <v>19592.584159292</v>
      </c>
      <c r="K320" s="21">
        <f t="shared" si="133"/>
        <v>11721</v>
      </c>
      <c r="L320" s="21">
        <f t="shared" si="133"/>
        <v>162433.185840708</v>
      </c>
      <c r="M320" s="21">
        <f t="shared" si="133"/>
        <v>2285.595</v>
      </c>
      <c r="N320" s="21">
        <f t="shared" si="133"/>
        <v>4060.8296460177</v>
      </c>
      <c r="O320" s="21">
        <f t="shared" si="133"/>
        <v>2436.49778761062</v>
      </c>
      <c r="P320" s="21">
        <f t="shared" si="133"/>
        <v>3248.66371681416</v>
      </c>
      <c r="Q320" s="21">
        <f t="shared" si="133"/>
        <v>0</v>
      </c>
      <c r="R320" s="21">
        <f t="shared" si="133"/>
        <v>150401.6</v>
      </c>
      <c r="S320" s="19"/>
    </row>
    <row r="321" s="1" customFormat="1" ht="13.5" outlineLevel="2" spans="1:21">
      <c r="A321" s="15">
        <v>303</v>
      </c>
      <c r="B321" s="15" t="s">
        <v>712</v>
      </c>
      <c r="C321" s="16" t="s">
        <v>713</v>
      </c>
      <c r="D321" s="15" t="s">
        <v>714</v>
      </c>
      <c r="E321" s="15">
        <v>30</v>
      </c>
      <c r="F321" s="17">
        <v>3395</v>
      </c>
      <c r="G321" s="18">
        <v>1406.55</v>
      </c>
      <c r="H321" s="18">
        <v>687.07</v>
      </c>
      <c r="I321" s="18">
        <v>7973.22</v>
      </c>
      <c r="J321" s="18">
        <f t="shared" ref="J321:J334" si="134">(G321+H321+I321)/1.13*0.13</f>
        <v>1158.13203539823</v>
      </c>
      <c r="K321" s="18">
        <f>VLOOKUP(D321,'[1]8月'!$B$1:$G$65536,6,FALSE)</f>
        <v>679</v>
      </c>
      <c r="L321" s="18">
        <f t="shared" ref="L321:L334" si="135">(G321+H321+I321)-J321+(K321)</f>
        <v>9587.70796460177</v>
      </c>
      <c r="M321" s="18">
        <f t="shared" ref="M321:M334" si="136">(F321)*0.039</f>
        <v>132.405</v>
      </c>
      <c r="N321" s="18">
        <f t="shared" ref="N321:N334" si="137">L321*0.025</f>
        <v>239.692699115044</v>
      </c>
      <c r="O321" s="18">
        <f t="shared" ref="O321:O334" si="138">L321*0.015</f>
        <v>143.815619469027</v>
      </c>
      <c r="P321" s="18">
        <f t="shared" ref="P321:P334" si="139">L321*0.02</f>
        <v>191.754159292035</v>
      </c>
      <c r="Q321" s="18"/>
      <c r="R321" s="26">
        <v>8880.04</v>
      </c>
      <c r="S321" s="15"/>
      <c r="T321" s="5">
        <v>8880.04</v>
      </c>
      <c r="U321" s="5">
        <v>8880.04</v>
      </c>
    </row>
    <row r="322" s="1" customFormat="1" ht="13.5" outlineLevel="2" spans="1:21">
      <c r="A322" s="15">
        <v>304</v>
      </c>
      <c r="B322" s="15" t="s">
        <v>712</v>
      </c>
      <c r="C322" s="16" t="s">
        <v>715</v>
      </c>
      <c r="D322" s="15" t="s">
        <v>716</v>
      </c>
      <c r="E322" s="15">
        <v>30</v>
      </c>
      <c r="F322" s="17">
        <v>3278</v>
      </c>
      <c r="G322" s="18">
        <v>1358.08</v>
      </c>
      <c r="H322" s="18">
        <v>773.29</v>
      </c>
      <c r="I322" s="18">
        <v>7834.4</v>
      </c>
      <c r="J322" s="18">
        <f t="shared" si="134"/>
        <v>1146.50451327434</v>
      </c>
      <c r="K322" s="18">
        <f>VLOOKUP(D322,'[1]8月'!$B$1:$G$65536,6,FALSE)</f>
        <v>655.6</v>
      </c>
      <c r="L322" s="18">
        <f t="shared" si="135"/>
        <v>9474.86548672566</v>
      </c>
      <c r="M322" s="18">
        <f t="shared" si="136"/>
        <v>127.842</v>
      </c>
      <c r="N322" s="18">
        <f t="shared" si="137"/>
        <v>236.871637168142</v>
      </c>
      <c r="O322" s="18">
        <f t="shared" si="138"/>
        <v>142.122982300885</v>
      </c>
      <c r="P322" s="18">
        <f t="shared" si="139"/>
        <v>189.497309734513</v>
      </c>
      <c r="Q322" s="18"/>
      <c r="R322" s="26">
        <v>8778.53</v>
      </c>
      <c r="S322" s="15"/>
      <c r="T322" s="5">
        <v>8778.53</v>
      </c>
      <c r="U322" s="5">
        <v>8778.53</v>
      </c>
    </row>
    <row r="323" s="1" customFormat="1" ht="13.5" outlineLevel="2" spans="1:21">
      <c r="A323" s="15">
        <v>305</v>
      </c>
      <c r="B323" s="15" t="s">
        <v>712</v>
      </c>
      <c r="C323" s="16" t="s">
        <v>717</v>
      </c>
      <c r="D323" s="15" t="s">
        <v>718</v>
      </c>
      <c r="E323" s="15">
        <v>30</v>
      </c>
      <c r="F323" s="17">
        <v>3526</v>
      </c>
      <c r="G323" s="18">
        <v>1460.82</v>
      </c>
      <c r="H323" s="18">
        <v>660.01</v>
      </c>
      <c r="I323" s="18">
        <v>8151.34</v>
      </c>
      <c r="J323" s="18">
        <f t="shared" si="134"/>
        <v>1181.75407079646</v>
      </c>
      <c r="K323" s="18">
        <f>VLOOKUP(D323,'[1]8月'!$B$1:$G$65536,6,FALSE)</f>
        <v>705.2</v>
      </c>
      <c r="L323" s="18">
        <f t="shared" si="135"/>
        <v>9795.61592920354</v>
      </c>
      <c r="M323" s="18">
        <f t="shared" si="136"/>
        <v>137.514</v>
      </c>
      <c r="N323" s="18">
        <f t="shared" si="137"/>
        <v>244.890398230089</v>
      </c>
      <c r="O323" s="18">
        <f t="shared" si="138"/>
        <v>146.934238938053</v>
      </c>
      <c r="P323" s="18">
        <f t="shared" si="139"/>
        <v>195.912318584071</v>
      </c>
      <c r="Q323" s="18"/>
      <c r="R323" s="26">
        <v>9070.36</v>
      </c>
      <c r="S323" s="15"/>
      <c r="T323" s="5">
        <v>9070.36</v>
      </c>
      <c r="U323" s="5">
        <v>9070.36</v>
      </c>
    </row>
    <row r="324" s="1" customFormat="1" ht="13.5" outlineLevel="2" spans="1:21">
      <c r="A324" s="15">
        <v>306</v>
      </c>
      <c r="B324" s="15" t="s">
        <v>712</v>
      </c>
      <c r="C324" s="16" t="s">
        <v>719</v>
      </c>
      <c r="D324" s="15" t="s">
        <v>720</v>
      </c>
      <c r="E324" s="15">
        <v>15</v>
      </c>
      <c r="F324" s="17">
        <v>1019</v>
      </c>
      <c r="G324" s="18">
        <v>422.17</v>
      </c>
      <c r="H324" s="18">
        <v>250.63</v>
      </c>
      <c r="I324" s="18">
        <v>2521.31</v>
      </c>
      <c r="J324" s="18">
        <f t="shared" si="134"/>
        <v>367.463982300885</v>
      </c>
      <c r="K324" s="18">
        <f>VLOOKUP(D324,'[1]8月'!$B$1:$G$65536,6,FALSE)</f>
        <v>203.8</v>
      </c>
      <c r="L324" s="18">
        <f t="shared" si="135"/>
        <v>3030.44601769912</v>
      </c>
      <c r="M324" s="18">
        <f t="shared" si="136"/>
        <v>39.741</v>
      </c>
      <c r="N324" s="18">
        <f t="shared" si="137"/>
        <v>75.7611504424779</v>
      </c>
      <c r="O324" s="18">
        <f t="shared" si="138"/>
        <v>45.4566902654867</v>
      </c>
      <c r="P324" s="18">
        <f t="shared" si="139"/>
        <v>60.6089203539823</v>
      </c>
      <c r="Q324" s="18"/>
      <c r="R324" s="26">
        <v>2808.88</v>
      </c>
      <c r="S324" s="15"/>
      <c r="T324" s="5">
        <v>2808.88</v>
      </c>
      <c r="U324" s="5">
        <f>T324+T325</f>
        <v>7778.94</v>
      </c>
    </row>
    <row r="325" s="1" customFormat="1" ht="13.5" outlineLevel="2" spans="1:21">
      <c r="A325" s="15">
        <v>307</v>
      </c>
      <c r="B325" s="15" t="s">
        <v>712</v>
      </c>
      <c r="C325" s="16" t="s">
        <v>719</v>
      </c>
      <c r="D325" s="15" t="s">
        <v>721</v>
      </c>
      <c r="E325" s="15">
        <v>15</v>
      </c>
      <c r="F325" s="17">
        <v>1786</v>
      </c>
      <c r="G325" s="18">
        <v>739.94</v>
      </c>
      <c r="H325" s="18">
        <v>442.12</v>
      </c>
      <c r="I325" s="18">
        <v>4472.68</v>
      </c>
      <c r="J325" s="18">
        <f t="shared" si="134"/>
        <v>650.545309734513</v>
      </c>
      <c r="K325" s="18">
        <f>VLOOKUP(D325,'[1]8月'!$B$1:$G$65536,6,FALSE)</f>
        <v>357.2</v>
      </c>
      <c r="L325" s="18">
        <f t="shared" si="135"/>
        <v>5361.39469026549</v>
      </c>
      <c r="M325" s="18">
        <f t="shared" si="136"/>
        <v>69.654</v>
      </c>
      <c r="N325" s="18">
        <f t="shared" si="137"/>
        <v>134.034867256637</v>
      </c>
      <c r="O325" s="18">
        <f t="shared" si="138"/>
        <v>80.4209203539823</v>
      </c>
      <c r="P325" s="18">
        <f t="shared" si="139"/>
        <v>107.22789380531</v>
      </c>
      <c r="Q325" s="18"/>
      <c r="R325" s="26">
        <v>4970.06</v>
      </c>
      <c r="S325" s="15"/>
      <c r="T325" s="5">
        <v>4970.06</v>
      </c>
      <c r="U325" s="5"/>
    </row>
    <row r="326" s="1" customFormat="1" ht="13.5" outlineLevel="2" spans="1:21">
      <c r="A326" s="15">
        <v>308</v>
      </c>
      <c r="B326" s="15" t="s">
        <v>712</v>
      </c>
      <c r="C326" s="16" t="s">
        <v>722</v>
      </c>
      <c r="D326" s="15" t="s">
        <v>723</v>
      </c>
      <c r="E326" s="15">
        <v>30</v>
      </c>
      <c r="F326" s="17">
        <v>3573</v>
      </c>
      <c r="G326" s="18">
        <v>1480.29</v>
      </c>
      <c r="H326" s="18">
        <v>800.36</v>
      </c>
      <c r="I326" s="18">
        <v>8292.7</v>
      </c>
      <c r="J326" s="18">
        <f t="shared" si="134"/>
        <v>1216.40309734513</v>
      </c>
      <c r="K326" s="18">
        <f>VLOOKUP(D326,'[1]8月'!$B$1:$G$65536,6,FALSE)</f>
        <v>714.6</v>
      </c>
      <c r="L326" s="18">
        <f t="shared" si="135"/>
        <v>10071.5469026549</v>
      </c>
      <c r="M326" s="18">
        <f t="shared" si="136"/>
        <v>139.347</v>
      </c>
      <c r="N326" s="18">
        <f t="shared" si="137"/>
        <v>251.788672566372</v>
      </c>
      <c r="O326" s="18">
        <f t="shared" si="138"/>
        <v>151.073203539823</v>
      </c>
      <c r="P326" s="18">
        <f t="shared" si="139"/>
        <v>201.430938053097</v>
      </c>
      <c r="Q326" s="18"/>
      <c r="R326" s="26">
        <v>9327.91</v>
      </c>
      <c r="S326" s="15"/>
      <c r="T326" s="5">
        <v>9327.91</v>
      </c>
      <c r="U326" s="5">
        <v>9327.91</v>
      </c>
    </row>
    <row r="327" s="1" customFormat="1" ht="13.5" outlineLevel="2" spans="1:21">
      <c r="A327" s="15">
        <v>309</v>
      </c>
      <c r="B327" s="15" t="s">
        <v>712</v>
      </c>
      <c r="C327" s="16" t="s">
        <v>724</v>
      </c>
      <c r="D327" s="15" t="s">
        <v>725</v>
      </c>
      <c r="E327" s="15">
        <v>30</v>
      </c>
      <c r="F327" s="17">
        <v>3135</v>
      </c>
      <c r="G327" s="18">
        <v>1298.83</v>
      </c>
      <c r="H327" s="18">
        <v>732.86</v>
      </c>
      <c r="I327" s="18">
        <v>7908.21</v>
      </c>
      <c r="J327" s="18">
        <f t="shared" si="134"/>
        <v>1143.52831858407</v>
      </c>
      <c r="K327" s="18">
        <f>VLOOKUP(D327,'[1]8月'!$B$1:$G$65536,6,FALSE)</f>
        <v>627</v>
      </c>
      <c r="L327" s="18">
        <f t="shared" si="135"/>
        <v>9423.37168141593</v>
      </c>
      <c r="M327" s="18">
        <f t="shared" si="136"/>
        <v>122.265</v>
      </c>
      <c r="N327" s="18">
        <f t="shared" si="137"/>
        <v>235.584292035398</v>
      </c>
      <c r="O327" s="18">
        <f t="shared" si="138"/>
        <v>141.350575221239</v>
      </c>
      <c r="P327" s="18">
        <f t="shared" si="139"/>
        <v>188.467433628319</v>
      </c>
      <c r="Q327" s="18"/>
      <c r="R327" s="26">
        <v>8735.7</v>
      </c>
      <c r="S327" s="15"/>
      <c r="T327" s="5">
        <v>8735.7</v>
      </c>
      <c r="U327" s="5">
        <v>8735.7</v>
      </c>
    </row>
    <row r="328" s="1" customFormat="1" ht="13.5" outlineLevel="2" spans="1:21">
      <c r="A328" s="15">
        <v>310</v>
      </c>
      <c r="B328" s="15" t="s">
        <v>712</v>
      </c>
      <c r="C328" s="16" t="s">
        <v>265</v>
      </c>
      <c r="D328" s="15" t="s">
        <v>726</v>
      </c>
      <c r="E328" s="15">
        <v>30</v>
      </c>
      <c r="F328" s="17">
        <v>3323</v>
      </c>
      <c r="G328" s="18">
        <v>1376.72</v>
      </c>
      <c r="H328" s="18">
        <v>594.5</v>
      </c>
      <c r="I328" s="18">
        <v>7626.81</v>
      </c>
      <c r="J328" s="18">
        <f t="shared" si="134"/>
        <v>1104.19814159292</v>
      </c>
      <c r="K328" s="18">
        <f>VLOOKUP(D328,'[1]8月'!$B$1:$G$65536,6,FALSE)</f>
        <v>664.6</v>
      </c>
      <c r="L328" s="18">
        <f t="shared" si="135"/>
        <v>9158.43185840708</v>
      </c>
      <c r="M328" s="18">
        <f t="shared" si="136"/>
        <v>129.597</v>
      </c>
      <c r="N328" s="18">
        <f t="shared" si="137"/>
        <v>228.960796460177</v>
      </c>
      <c r="O328" s="18">
        <f t="shared" si="138"/>
        <v>137.376477876106</v>
      </c>
      <c r="P328" s="18">
        <f t="shared" si="139"/>
        <v>183.168637168142</v>
      </c>
      <c r="Q328" s="18"/>
      <c r="R328" s="26">
        <v>8479.33</v>
      </c>
      <c r="S328" s="15"/>
      <c r="T328" s="5">
        <v>8479.33</v>
      </c>
      <c r="U328" s="5">
        <v>8479.33</v>
      </c>
    </row>
    <row r="329" s="1" customFormat="1" ht="13.5" outlineLevel="2" spans="1:21">
      <c r="A329" s="15">
        <v>311</v>
      </c>
      <c r="B329" s="15" t="s">
        <v>712</v>
      </c>
      <c r="C329" s="16" t="s">
        <v>727</v>
      </c>
      <c r="D329" s="15" t="s">
        <v>728</v>
      </c>
      <c r="E329" s="15">
        <v>30</v>
      </c>
      <c r="F329" s="17">
        <v>2428</v>
      </c>
      <c r="G329" s="18">
        <v>1005.92</v>
      </c>
      <c r="H329" s="18">
        <v>642.63</v>
      </c>
      <c r="I329" s="18">
        <v>6560.99</v>
      </c>
      <c r="J329" s="18">
        <f t="shared" si="134"/>
        <v>944.460353982301</v>
      </c>
      <c r="K329" s="18">
        <f>VLOOKUP(D329,'[1]8月'!$B$1:$G$65536,6,FALSE)</f>
        <v>485.6</v>
      </c>
      <c r="L329" s="18">
        <f t="shared" si="135"/>
        <v>7750.6796460177</v>
      </c>
      <c r="M329" s="18">
        <f t="shared" si="136"/>
        <v>94.692</v>
      </c>
      <c r="N329" s="18">
        <f t="shared" si="137"/>
        <v>193.766991150442</v>
      </c>
      <c r="O329" s="18">
        <f t="shared" si="138"/>
        <v>116.260194690265</v>
      </c>
      <c r="P329" s="18">
        <f t="shared" si="139"/>
        <v>155.013592920354</v>
      </c>
      <c r="Q329" s="18"/>
      <c r="R329" s="26">
        <v>7190.95</v>
      </c>
      <c r="S329" s="15"/>
      <c r="T329" s="5">
        <v>7190.95</v>
      </c>
      <c r="U329" s="5">
        <v>7190.95</v>
      </c>
    </row>
    <row r="330" s="1" customFormat="1" ht="13.5" outlineLevel="2" spans="1:21">
      <c r="A330" s="15">
        <v>312</v>
      </c>
      <c r="B330" s="15" t="s">
        <v>712</v>
      </c>
      <c r="C330" s="16" t="s">
        <v>729</v>
      </c>
      <c r="D330" s="15" t="s">
        <v>730</v>
      </c>
      <c r="E330" s="15">
        <v>30</v>
      </c>
      <c r="F330" s="17">
        <v>2624</v>
      </c>
      <c r="G330" s="18">
        <v>1087.12</v>
      </c>
      <c r="H330" s="18">
        <v>627.25</v>
      </c>
      <c r="I330" s="18">
        <v>6242.61</v>
      </c>
      <c r="J330" s="18">
        <f t="shared" si="134"/>
        <v>915.404778761062</v>
      </c>
      <c r="K330" s="18">
        <f>VLOOKUP(D330,'[1]8月'!$B$1:$G$65536,6,FALSE)</f>
        <v>524.8</v>
      </c>
      <c r="L330" s="18">
        <f t="shared" si="135"/>
        <v>7566.37522123894</v>
      </c>
      <c r="M330" s="18">
        <f t="shared" si="136"/>
        <v>102.336</v>
      </c>
      <c r="N330" s="18">
        <f t="shared" si="137"/>
        <v>189.159380530973</v>
      </c>
      <c r="O330" s="18">
        <f t="shared" si="138"/>
        <v>113.495628318584</v>
      </c>
      <c r="P330" s="18">
        <f t="shared" si="139"/>
        <v>151.327504424779</v>
      </c>
      <c r="Q330" s="18"/>
      <c r="R330" s="26">
        <v>7010.06</v>
      </c>
      <c r="S330" s="15"/>
      <c r="T330" s="5">
        <v>7010.06</v>
      </c>
      <c r="U330" s="5">
        <v>7010.06</v>
      </c>
    </row>
    <row r="331" s="1" customFormat="1" ht="13.5" outlineLevel="2" spans="1:21">
      <c r="A331" s="15">
        <v>313</v>
      </c>
      <c r="B331" s="15" t="s">
        <v>712</v>
      </c>
      <c r="C331" s="16" t="s">
        <v>731</v>
      </c>
      <c r="D331" s="15" t="s">
        <v>732</v>
      </c>
      <c r="E331" s="15">
        <v>30</v>
      </c>
      <c r="F331" s="17">
        <v>2643</v>
      </c>
      <c r="G331" s="18">
        <v>1094.99</v>
      </c>
      <c r="H331" s="18">
        <v>632.27</v>
      </c>
      <c r="I331" s="18">
        <v>6542.5</v>
      </c>
      <c r="J331" s="18">
        <f t="shared" si="134"/>
        <v>951.388318584071</v>
      </c>
      <c r="K331" s="18">
        <f>VLOOKUP(D331,'[1]8月'!$B$1:$G$65536,6,FALSE)</f>
        <v>528.6</v>
      </c>
      <c r="L331" s="18">
        <f t="shared" si="135"/>
        <v>7846.97168141593</v>
      </c>
      <c r="M331" s="18">
        <f t="shared" si="136"/>
        <v>103.077</v>
      </c>
      <c r="N331" s="18">
        <f t="shared" si="137"/>
        <v>196.174292035398</v>
      </c>
      <c r="O331" s="18">
        <f t="shared" si="138"/>
        <v>117.704575221239</v>
      </c>
      <c r="P331" s="18">
        <f t="shared" si="139"/>
        <v>156.939433628319</v>
      </c>
      <c r="Q331" s="18"/>
      <c r="R331" s="26">
        <v>7273.08</v>
      </c>
      <c r="S331" s="15"/>
      <c r="T331" s="5">
        <v>7273.08</v>
      </c>
      <c r="U331" s="5">
        <v>7273.08</v>
      </c>
    </row>
    <row r="332" s="1" customFormat="1" ht="13.5" outlineLevel="2" spans="1:21">
      <c r="A332" s="15">
        <v>314</v>
      </c>
      <c r="B332" s="15" t="s">
        <v>712</v>
      </c>
      <c r="C332" s="16" t="s">
        <v>733</v>
      </c>
      <c r="D332" s="15" t="s">
        <v>734</v>
      </c>
      <c r="E332" s="15">
        <v>30</v>
      </c>
      <c r="F332" s="17">
        <v>2979</v>
      </c>
      <c r="G332" s="18">
        <v>1234.2</v>
      </c>
      <c r="H332" s="18">
        <v>584.48</v>
      </c>
      <c r="I332" s="18">
        <v>7324.58</v>
      </c>
      <c r="J332" s="18">
        <f t="shared" si="134"/>
        <v>1051.87946902655</v>
      </c>
      <c r="K332" s="18">
        <f>VLOOKUP(D332,'[1]8月'!$B$1:$G$65536,6,FALSE)</f>
        <v>595.8</v>
      </c>
      <c r="L332" s="18">
        <f t="shared" si="135"/>
        <v>8687.18053097345</v>
      </c>
      <c r="M332" s="18">
        <f t="shared" si="136"/>
        <v>116.181</v>
      </c>
      <c r="N332" s="18">
        <f t="shared" si="137"/>
        <v>217.179513274336</v>
      </c>
      <c r="O332" s="18">
        <f t="shared" si="138"/>
        <v>130.307707964602</v>
      </c>
      <c r="P332" s="18">
        <f t="shared" si="139"/>
        <v>173.743610619469</v>
      </c>
      <c r="Q332" s="18"/>
      <c r="R332" s="26">
        <v>8049.77</v>
      </c>
      <c r="S332" s="15"/>
      <c r="T332" s="5">
        <v>8049.77</v>
      </c>
      <c r="U332" s="5">
        <v>8049.77</v>
      </c>
    </row>
    <row r="333" s="1" customFormat="1" ht="13.5" outlineLevel="2" spans="1:21">
      <c r="A333" s="15">
        <v>315</v>
      </c>
      <c r="B333" s="15" t="s">
        <v>712</v>
      </c>
      <c r="C333" s="16" t="s">
        <v>735</v>
      </c>
      <c r="D333" s="15" t="s">
        <v>736</v>
      </c>
      <c r="E333" s="15">
        <v>30</v>
      </c>
      <c r="F333" s="17">
        <v>2999</v>
      </c>
      <c r="G333" s="18">
        <v>1242.49</v>
      </c>
      <c r="H333" s="18">
        <v>491.57</v>
      </c>
      <c r="I333" s="18">
        <v>6998.29</v>
      </c>
      <c r="J333" s="18">
        <f t="shared" si="134"/>
        <v>1004.60663716814</v>
      </c>
      <c r="K333" s="18">
        <f>VLOOKUP(D333,'[1]8月'!$B$1:$G$65536,6,FALSE)</f>
        <v>599.8</v>
      </c>
      <c r="L333" s="18">
        <f t="shared" si="135"/>
        <v>8327.54336283186</v>
      </c>
      <c r="M333" s="18">
        <f t="shared" si="136"/>
        <v>116.961</v>
      </c>
      <c r="N333" s="18">
        <f t="shared" si="137"/>
        <v>208.188584070796</v>
      </c>
      <c r="O333" s="18">
        <f t="shared" si="138"/>
        <v>124.913150442478</v>
      </c>
      <c r="P333" s="18">
        <f t="shared" si="139"/>
        <v>166.550867256637</v>
      </c>
      <c r="Q333" s="18"/>
      <c r="R333" s="26">
        <v>7710.93</v>
      </c>
      <c r="S333" s="15"/>
      <c r="T333" s="5">
        <v>7710.93</v>
      </c>
      <c r="U333" s="5">
        <v>7710.93</v>
      </c>
    </row>
    <row r="334" s="1" customFormat="1" ht="13.5" outlineLevel="2" spans="1:21">
      <c r="A334" s="15">
        <v>316</v>
      </c>
      <c r="B334" s="15" t="s">
        <v>712</v>
      </c>
      <c r="C334" s="16" t="s">
        <v>737</v>
      </c>
      <c r="D334" s="15" t="s">
        <v>738</v>
      </c>
      <c r="E334" s="15">
        <v>30</v>
      </c>
      <c r="F334" s="17">
        <v>3094</v>
      </c>
      <c r="G334" s="18">
        <v>1281.84</v>
      </c>
      <c r="H334" s="18">
        <v>667.36</v>
      </c>
      <c r="I334" s="18">
        <v>7352</v>
      </c>
      <c r="J334" s="18">
        <f t="shared" si="134"/>
        <v>1070.04955752212</v>
      </c>
      <c r="K334" s="18">
        <f>VLOOKUP(D334,'[1]8月'!$B$1:$G$65536,6,FALSE)</f>
        <v>618.8</v>
      </c>
      <c r="L334" s="18">
        <f t="shared" si="135"/>
        <v>8849.95044247788</v>
      </c>
      <c r="M334" s="18">
        <f t="shared" si="136"/>
        <v>120.666</v>
      </c>
      <c r="N334" s="18">
        <f t="shared" si="137"/>
        <v>221.248761061947</v>
      </c>
      <c r="O334" s="18">
        <f t="shared" si="138"/>
        <v>132.749256637168</v>
      </c>
      <c r="P334" s="18">
        <f t="shared" si="139"/>
        <v>176.999008849557</v>
      </c>
      <c r="Q334" s="18"/>
      <c r="R334" s="26">
        <v>8198.29</v>
      </c>
      <c r="S334" s="15"/>
      <c r="T334" s="5">
        <v>8198.29</v>
      </c>
      <c r="U334" s="5">
        <v>8198.29</v>
      </c>
    </row>
    <row r="335" s="2" customFormat="1" ht="13.5" outlineLevel="1" spans="1:19">
      <c r="A335" s="19"/>
      <c r="B335" s="19" t="s">
        <v>739</v>
      </c>
      <c r="C335" s="20"/>
      <c r="D335" s="19"/>
      <c r="E335" s="19"/>
      <c r="F335" s="21">
        <f t="shared" ref="F335:R335" si="140">SUBTOTAL(9,F321:F334)</f>
        <v>39802</v>
      </c>
      <c r="G335" s="21">
        <f t="shared" si="140"/>
        <v>16489.96</v>
      </c>
      <c r="H335" s="21">
        <f t="shared" si="140"/>
        <v>8586.4</v>
      </c>
      <c r="I335" s="21">
        <f t="shared" si="140"/>
        <v>95801.64</v>
      </c>
      <c r="J335" s="21">
        <f t="shared" si="140"/>
        <v>13906.3185840708</v>
      </c>
      <c r="K335" s="21">
        <f t="shared" si="140"/>
        <v>7960.4</v>
      </c>
      <c r="L335" s="21">
        <f t="shared" si="140"/>
        <v>114932.081415929</v>
      </c>
      <c r="M335" s="21">
        <f t="shared" si="140"/>
        <v>1552.278</v>
      </c>
      <c r="N335" s="21">
        <f t="shared" si="140"/>
        <v>2873.30203539823</v>
      </c>
      <c r="O335" s="21">
        <f t="shared" si="140"/>
        <v>1723.98122123894</v>
      </c>
      <c r="P335" s="21">
        <f t="shared" si="140"/>
        <v>2298.64162831858</v>
      </c>
      <c r="Q335" s="21">
        <f t="shared" si="140"/>
        <v>0</v>
      </c>
      <c r="R335" s="21">
        <f t="shared" si="140"/>
        <v>106483.89</v>
      </c>
      <c r="S335" s="19"/>
    </row>
    <row r="336" s="1" customFormat="1" ht="13.5" outlineLevel="2" spans="1:21">
      <c r="A336" s="15">
        <v>317</v>
      </c>
      <c r="B336" s="15" t="s">
        <v>740</v>
      </c>
      <c r="C336" s="16" t="s">
        <v>741</v>
      </c>
      <c r="D336" s="15" t="s">
        <v>742</v>
      </c>
      <c r="E336" s="15">
        <v>30</v>
      </c>
      <c r="F336" s="17">
        <v>3012</v>
      </c>
      <c r="G336" s="18">
        <v>1247.87</v>
      </c>
      <c r="H336" s="18">
        <v>732.86</v>
      </c>
      <c r="I336" s="18">
        <v>7006.49</v>
      </c>
      <c r="J336" s="18">
        <f t="shared" ref="J336:J346" si="141">(G336+H336+I336)/1.13*0.13</f>
        <v>1033.92796460177</v>
      </c>
      <c r="K336" s="18">
        <f>VLOOKUP(D336,'[1]8月'!$B$1:$G$65536,6,FALSE)</f>
        <v>602.4</v>
      </c>
      <c r="L336" s="18">
        <f t="shared" ref="L336:L346" si="142">(G336+H336+I336)-J336+(K336)</f>
        <v>8555.69203539823</v>
      </c>
      <c r="M336" s="18">
        <f t="shared" ref="M336:M346" si="143">(F336)*0.039</f>
        <v>117.468</v>
      </c>
      <c r="N336" s="18">
        <f t="shared" ref="N336:N346" si="144">L336*0.025</f>
        <v>213.892300884956</v>
      </c>
      <c r="O336" s="18">
        <f t="shared" ref="O336:O346" si="145">L336*0.015</f>
        <v>128.335380530973</v>
      </c>
      <c r="P336" s="18">
        <f t="shared" ref="P336:P346" si="146">L336*0.02</f>
        <v>171.113840707965</v>
      </c>
      <c r="Q336" s="18"/>
      <c r="R336" s="26">
        <v>7924.88</v>
      </c>
      <c r="S336" s="15"/>
      <c r="T336" s="5">
        <v>7924.88</v>
      </c>
      <c r="U336" s="5">
        <v>7924.88</v>
      </c>
    </row>
    <row r="337" s="1" customFormat="1" ht="13.5" outlineLevel="2" spans="1:21">
      <c r="A337" s="15">
        <v>318</v>
      </c>
      <c r="B337" s="15" t="s">
        <v>740</v>
      </c>
      <c r="C337" s="16" t="s">
        <v>743</v>
      </c>
      <c r="D337" s="15" t="s">
        <v>744</v>
      </c>
      <c r="E337" s="15">
        <v>30</v>
      </c>
      <c r="F337" s="17">
        <v>3183</v>
      </c>
      <c r="G337" s="18">
        <v>1318.72</v>
      </c>
      <c r="H337" s="18">
        <v>653.99</v>
      </c>
      <c r="I337" s="18">
        <v>7338.78</v>
      </c>
      <c r="J337" s="18">
        <f t="shared" si="141"/>
        <v>1071.23336283186</v>
      </c>
      <c r="K337" s="18"/>
      <c r="L337" s="18">
        <f t="shared" si="142"/>
        <v>8240.25663716814</v>
      </c>
      <c r="M337" s="18">
        <f t="shared" si="143"/>
        <v>124.137</v>
      </c>
      <c r="N337" s="18">
        <f t="shared" si="144"/>
        <v>206.006415929204</v>
      </c>
      <c r="O337" s="18">
        <f t="shared" si="145"/>
        <v>123.603849557522</v>
      </c>
      <c r="P337" s="18">
        <f t="shared" si="146"/>
        <v>164.805132743363</v>
      </c>
      <c r="Q337" s="18"/>
      <c r="R337" s="26">
        <v>7621.7</v>
      </c>
      <c r="S337" s="15"/>
      <c r="T337" s="5">
        <v>7621.7</v>
      </c>
      <c r="U337" s="5">
        <v>7621.7</v>
      </c>
    </row>
    <row r="338" s="1" customFormat="1" ht="13.5" outlineLevel="2" spans="1:21">
      <c r="A338" s="15">
        <v>319</v>
      </c>
      <c r="B338" s="15" t="s">
        <v>740</v>
      </c>
      <c r="C338" s="16" t="s">
        <v>745</v>
      </c>
      <c r="D338" s="15" t="s">
        <v>746</v>
      </c>
      <c r="E338" s="15">
        <v>30</v>
      </c>
      <c r="F338" s="17">
        <v>3201</v>
      </c>
      <c r="G338" s="18">
        <v>1326.17</v>
      </c>
      <c r="H338" s="18">
        <v>694.09</v>
      </c>
      <c r="I338" s="18">
        <v>7392.03</v>
      </c>
      <c r="J338" s="18">
        <f t="shared" si="141"/>
        <v>1082.82982300885</v>
      </c>
      <c r="K338" s="18">
        <f>VLOOKUP(D338,'[1]8月'!$B$1:$G$65536,6,FALSE)</f>
        <v>640.2</v>
      </c>
      <c r="L338" s="18">
        <f t="shared" si="142"/>
        <v>8969.66017699115</v>
      </c>
      <c r="M338" s="18">
        <f t="shared" si="143"/>
        <v>124.839</v>
      </c>
      <c r="N338" s="18">
        <f t="shared" si="144"/>
        <v>224.241504424779</v>
      </c>
      <c r="O338" s="18">
        <f t="shared" si="145"/>
        <v>134.544902654867</v>
      </c>
      <c r="P338" s="18">
        <f t="shared" si="146"/>
        <v>179.393203539823</v>
      </c>
      <c r="Q338" s="18"/>
      <c r="R338" s="26">
        <v>8306.64</v>
      </c>
      <c r="S338" s="15"/>
      <c r="T338" s="5">
        <v>8306.64</v>
      </c>
      <c r="U338" s="5">
        <v>8306.64</v>
      </c>
    </row>
    <row r="339" s="1" customFormat="1" ht="13.5" outlineLevel="2" spans="1:21">
      <c r="A339" s="15">
        <v>320</v>
      </c>
      <c r="B339" s="15" t="s">
        <v>740</v>
      </c>
      <c r="C339" s="16" t="s">
        <v>747</v>
      </c>
      <c r="D339" s="15" t="s">
        <v>748</v>
      </c>
      <c r="E339" s="15">
        <v>30</v>
      </c>
      <c r="F339" s="17">
        <v>3096</v>
      </c>
      <c r="G339" s="18">
        <v>1282.67</v>
      </c>
      <c r="H339" s="18">
        <v>607.53</v>
      </c>
      <c r="I339" s="18">
        <v>6669.07</v>
      </c>
      <c r="J339" s="18">
        <f t="shared" si="141"/>
        <v>984.694778761062</v>
      </c>
      <c r="K339" s="18">
        <f>VLOOKUP(D339,'[1]8月'!$B$1:$G$65536,6,FALSE)</f>
        <v>619.2</v>
      </c>
      <c r="L339" s="18">
        <f t="shared" si="142"/>
        <v>8193.77522123894</v>
      </c>
      <c r="M339" s="18">
        <f t="shared" si="143"/>
        <v>120.744</v>
      </c>
      <c r="N339" s="18">
        <f t="shared" si="144"/>
        <v>204.844380530973</v>
      </c>
      <c r="O339" s="18">
        <f t="shared" si="145"/>
        <v>122.906628318584</v>
      </c>
      <c r="P339" s="18">
        <f t="shared" si="146"/>
        <v>163.875504424779</v>
      </c>
      <c r="Q339" s="18"/>
      <c r="R339" s="26">
        <v>7581.4</v>
      </c>
      <c r="S339" s="15"/>
      <c r="T339" s="5">
        <v>7581.4</v>
      </c>
      <c r="U339" s="5">
        <v>7581.4</v>
      </c>
    </row>
    <row r="340" s="1" customFormat="1" ht="13.5" outlineLevel="2" spans="1:21">
      <c r="A340" s="15">
        <v>321</v>
      </c>
      <c r="B340" s="15" t="s">
        <v>740</v>
      </c>
      <c r="C340" s="16" t="s">
        <v>749</v>
      </c>
      <c r="D340" s="15" t="s">
        <v>750</v>
      </c>
      <c r="E340" s="15">
        <v>30</v>
      </c>
      <c r="F340" s="17">
        <v>3010</v>
      </c>
      <c r="G340" s="18">
        <v>1247.04</v>
      </c>
      <c r="H340" s="18">
        <v>657.66</v>
      </c>
      <c r="I340" s="18">
        <v>7142.21</v>
      </c>
      <c r="J340" s="18">
        <f t="shared" si="141"/>
        <v>1040.79495575221</v>
      </c>
      <c r="K340" s="18">
        <f>VLOOKUP(D340,'[1]8月'!$B$1:$G$65536,6,FALSE)</f>
        <v>602</v>
      </c>
      <c r="L340" s="18">
        <f t="shared" si="142"/>
        <v>8608.11504424779</v>
      </c>
      <c r="M340" s="18">
        <f t="shared" si="143"/>
        <v>117.39</v>
      </c>
      <c r="N340" s="18">
        <f t="shared" si="144"/>
        <v>215.202876106195</v>
      </c>
      <c r="O340" s="18">
        <f t="shared" si="145"/>
        <v>129.121725663717</v>
      </c>
      <c r="P340" s="18">
        <f t="shared" si="146"/>
        <v>172.162300884956</v>
      </c>
      <c r="Q340" s="18"/>
      <c r="R340" s="26">
        <v>7974.24</v>
      </c>
      <c r="S340" s="15"/>
      <c r="T340" s="5">
        <v>7974.24</v>
      </c>
      <c r="U340" s="5">
        <v>7974.24</v>
      </c>
    </row>
    <row r="341" s="1" customFormat="1" ht="13.5" outlineLevel="2" spans="1:21">
      <c r="A341" s="15">
        <v>322</v>
      </c>
      <c r="B341" s="15" t="s">
        <v>740</v>
      </c>
      <c r="C341" s="16" t="s">
        <v>751</v>
      </c>
      <c r="D341" s="15" t="s">
        <v>752</v>
      </c>
      <c r="E341" s="15">
        <v>30</v>
      </c>
      <c r="F341" s="17">
        <v>3220</v>
      </c>
      <c r="G341" s="18">
        <v>1334.05</v>
      </c>
      <c r="H341" s="18">
        <v>705.79</v>
      </c>
      <c r="I341" s="18">
        <v>7462.92</v>
      </c>
      <c r="J341" s="18">
        <f t="shared" si="141"/>
        <v>1093.23787610619</v>
      </c>
      <c r="K341" s="18"/>
      <c r="L341" s="18">
        <f t="shared" si="142"/>
        <v>8409.5221238938</v>
      </c>
      <c r="M341" s="18">
        <f t="shared" si="143"/>
        <v>125.58</v>
      </c>
      <c r="N341" s="18">
        <f t="shared" si="144"/>
        <v>210.238053097345</v>
      </c>
      <c r="O341" s="18">
        <f t="shared" si="145"/>
        <v>126.142831858407</v>
      </c>
      <c r="P341" s="18">
        <f t="shared" si="146"/>
        <v>168.190442477876</v>
      </c>
      <c r="Q341" s="18"/>
      <c r="R341" s="26">
        <v>7779.37</v>
      </c>
      <c r="S341" s="15"/>
      <c r="T341" s="5">
        <v>7779.37</v>
      </c>
      <c r="U341" s="5">
        <v>7779.37</v>
      </c>
    </row>
    <row r="342" s="1" customFormat="1" ht="13.5" outlineLevel="2" spans="1:21">
      <c r="A342" s="15">
        <v>323</v>
      </c>
      <c r="B342" s="15" t="s">
        <v>740</v>
      </c>
      <c r="C342" s="16" t="s">
        <v>753</v>
      </c>
      <c r="D342" s="15" t="s">
        <v>754</v>
      </c>
      <c r="E342" s="15">
        <v>30</v>
      </c>
      <c r="F342" s="17">
        <v>3349</v>
      </c>
      <c r="G342" s="18">
        <v>1387.49</v>
      </c>
      <c r="H342" s="18">
        <v>825.09</v>
      </c>
      <c r="I342" s="18">
        <v>7890.65</v>
      </c>
      <c r="J342" s="18">
        <f t="shared" si="141"/>
        <v>1162.31849557522</v>
      </c>
      <c r="K342" s="18">
        <f>VLOOKUP(D342,'[1]8月'!$B$1:$G$65536,6,FALSE)</f>
        <v>669.8</v>
      </c>
      <c r="L342" s="18">
        <f t="shared" si="142"/>
        <v>9610.71150442478</v>
      </c>
      <c r="M342" s="18">
        <f t="shared" si="143"/>
        <v>130.611</v>
      </c>
      <c r="N342" s="18">
        <f t="shared" si="144"/>
        <v>240.267787610619</v>
      </c>
      <c r="O342" s="18">
        <f t="shared" si="145"/>
        <v>144.160672566372</v>
      </c>
      <c r="P342" s="18">
        <f t="shared" si="146"/>
        <v>192.214230088496</v>
      </c>
      <c r="Q342" s="18"/>
      <c r="R342" s="26">
        <v>8903.46</v>
      </c>
      <c r="S342" s="15"/>
      <c r="T342" s="5">
        <v>8903.46</v>
      </c>
      <c r="U342" s="5">
        <v>8903.46</v>
      </c>
    </row>
    <row r="343" s="1" customFormat="1" ht="13.5" outlineLevel="2" spans="1:21">
      <c r="A343" s="15">
        <v>324</v>
      </c>
      <c r="B343" s="15" t="s">
        <v>740</v>
      </c>
      <c r="C343" s="16" t="s">
        <v>755</v>
      </c>
      <c r="D343" s="15" t="s">
        <v>756</v>
      </c>
      <c r="E343" s="15">
        <v>30</v>
      </c>
      <c r="F343" s="17">
        <v>3074</v>
      </c>
      <c r="G343" s="18">
        <v>1273.56</v>
      </c>
      <c r="H343" s="18">
        <v>679.72</v>
      </c>
      <c r="I343" s="18">
        <v>6945.34</v>
      </c>
      <c r="J343" s="18">
        <f t="shared" si="141"/>
        <v>1023.73504424779</v>
      </c>
      <c r="K343" s="18">
        <f>VLOOKUP(D343,'[1]8月'!$B$1:$G$65536,6,FALSE)</f>
        <v>614.8</v>
      </c>
      <c r="L343" s="18">
        <f t="shared" si="142"/>
        <v>8489.68495575221</v>
      </c>
      <c r="M343" s="18">
        <f t="shared" si="143"/>
        <v>119.886</v>
      </c>
      <c r="N343" s="18">
        <f t="shared" si="144"/>
        <v>212.242123893805</v>
      </c>
      <c r="O343" s="18">
        <f t="shared" si="145"/>
        <v>127.345274336283</v>
      </c>
      <c r="P343" s="18">
        <f t="shared" si="146"/>
        <v>169.793699115044</v>
      </c>
      <c r="Q343" s="18"/>
      <c r="R343" s="26">
        <v>7860.42</v>
      </c>
      <c r="S343" s="15"/>
      <c r="T343" s="5">
        <v>7860.42</v>
      </c>
      <c r="U343" s="5">
        <v>7860.42</v>
      </c>
    </row>
    <row r="344" s="1" customFormat="1" ht="13.5" outlineLevel="2" spans="1:21">
      <c r="A344" s="15">
        <v>325</v>
      </c>
      <c r="B344" s="15" t="s">
        <v>740</v>
      </c>
      <c r="C344" s="16" t="s">
        <v>757</v>
      </c>
      <c r="D344" s="15" t="s">
        <v>758</v>
      </c>
      <c r="E344" s="15">
        <v>30</v>
      </c>
      <c r="F344" s="17">
        <v>3205</v>
      </c>
      <c r="G344" s="18">
        <v>1327.83</v>
      </c>
      <c r="H344" s="18">
        <v>789.33</v>
      </c>
      <c r="I344" s="18">
        <v>7645.83</v>
      </c>
      <c r="J344" s="18">
        <f t="shared" si="141"/>
        <v>1123.17584070796</v>
      </c>
      <c r="K344" s="18">
        <f>VLOOKUP(D344,'[1]8月'!$B$1:$G$65536,6,FALSE)</f>
        <v>641</v>
      </c>
      <c r="L344" s="18">
        <f t="shared" si="142"/>
        <v>9280.81415929203</v>
      </c>
      <c r="M344" s="18">
        <f t="shared" si="143"/>
        <v>124.995</v>
      </c>
      <c r="N344" s="18">
        <f t="shared" si="144"/>
        <v>232.020353982301</v>
      </c>
      <c r="O344" s="18">
        <f t="shared" si="145"/>
        <v>139.212212389381</v>
      </c>
      <c r="P344" s="18">
        <f t="shared" si="146"/>
        <v>185.616283185841</v>
      </c>
      <c r="Q344" s="18"/>
      <c r="R344" s="26">
        <v>8598.97</v>
      </c>
      <c r="S344" s="15"/>
      <c r="T344" s="5">
        <v>8598.97</v>
      </c>
      <c r="U344" s="5">
        <v>8598.97</v>
      </c>
    </row>
    <row r="345" s="1" customFormat="1" ht="13.5" outlineLevel="2" spans="1:21">
      <c r="A345" s="15">
        <v>326</v>
      </c>
      <c r="B345" s="15" t="s">
        <v>740</v>
      </c>
      <c r="C345" s="16" t="s">
        <v>759</v>
      </c>
      <c r="D345" s="15" t="s">
        <v>760</v>
      </c>
      <c r="E345" s="15">
        <v>30</v>
      </c>
      <c r="F345" s="17">
        <v>3118</v>
      </c>
      <c r="G345" s="18">
        <v>1291.79</v>
      </c>
      <c r="H345" s="18">
        <v>820.41</v>
      </c>
      <c r="I345" s="18">
        <v>7522.53</v>
      </c>
      <c r="J345" s="18">
        <f t="shared" si="141"/>
        <v>1108.42026548673</v>
      </c>
      <c r="K345" s="18">
        <f>VLOOKUP(D345,'[1]8月'!$B$1:$G$65536,6,FALSE)</f>
        <v>623.6</v>
      </c>
      <c r="L345" s="18">
        <f t="shared" si="142"/>
        <v>9149.90973451327</v>
      </c>
      <c r="M345" s="18">
        <f t="shared" si="143"/>
        <v>121.602</v>
      </c>
      <c r="N345" s="18">
        <f t="shared" si="144"/>
        <v>228.747743362832</v>
      </c>
      <c r="O345" s="18">
        <f t="shared" si="145"/>
        <v>137.248646017699</v>
      </c>
      <c r="P345" s="18">
        <f t="shared" si="146"/>
        <v>182.998194690265</v>
      </c>
      <c r="Q345" s="18"/>
      <c r="R345" s="26">
        <v>8479.31</v>
      </c>
      <c r="S345" s="15"/>
      <c r="T345" s="5">
        <v>8479.31</v>
      </c>
      <c r="U345" s="5">
        <v>8479.31</v>
      </c>
    </row>
    <row r="346" s="1" customFormat="1" ht="13.5" outlineLevel="2" spans="1:21">
      <c r="A346" s="15">
        <v>327</v>
      </c>
      <c r="B346" s="15" t="s">
        <v>740</v>
      </c>
      <c r="C346" s="16" t="s">
        <v>761</v>
      </c>
      <c r="D346" s="15" t="s">
        <v>762</v>
      </c>
      <c r="E346" s="15">
        <v>30</v>
      </c>
      <c r="F346" s="17">
        <v>2926</v>
      </c>
      <c r="G346" s="18">
        <v>1212.24</v>
      </c>
      <c r="H346" s="18">
        <v>666.36</v>
      </c>
      <c r="I346" s="18">
        <v>6628.91</v>
      </c>
      <c r="J346" s="18">
        <f t="shared" si="141"/>
        <v>978.740088495575</v>
      </c>
      <c r="K346" s="18">
        <f>VLOOKUP(D346,'[1]8月'!$B$1:$G$65536,6,FALSE)</f>
        <v>585.2</v>
      </c>
      <c r="L346" s="18">
        <f t="shared" si="142"/>
        <v>8113.96991150443</v>
      </c>
      <c r="M346" s="18">
        <f t="shared" si="143"/>
        <v>114.114</v>
      </c>
      <c r="N346" s="18">
        <f t="shared" si="144"/>
        <v>202.849247787611</v>
      </c>
      <c r="O346" s="18">
        <f t="shared" si="145"/>
        <v>121.709548672566</v>
      </c>
      <c r="P346" s="18">
        <f t="shared" si="146"/>
        <v>162.279398230089</v>
      </c>
      <c r="Q346" s="18"/>
      <c r="R346" s="26">
        <v>7513.02</v>
      </c>
      <c r="S346" s="15"/>
      <c r="T346" s="5">
        <v>7513.02</v>
      </c>
      <c r="U346" s="5">
        <v>7513.02</v>
      </c>
    </row>
    <row r="347" s="2" customFormat="1" ht="13.5" outlineLevel="1" spans="1:19">
      <c r="A347" s="19"/>
      <c r="B347" s="19" t="s">
        <v>763</v>
      </c>
      <c r="C347" s="20"/>
      <c r="D347" s="19"/>
      <c r="E347" s="19"/>
      <c r="F347" s="21">
        <f t="shared" ref="F347:R347" si="147">SUBTOTAL(9,F336:F346)</f>
        <v>34394</v>
      </c>
      <c r="G347" s="21">
        <f t="shared" si="147"/>
        <v>14249.43</v>
      </c>
      <c r="H347" s="21">
        <f t="shared" si="147"/>
        <v>7832.83</v>
      </c>
      <c r="I347" s="21">
        <f t="shared" si="147"/>
        <v>79644.76</v>
      </c>
      <c r="J347" s="21">
        <f t="shared" si="147"/>
        <v>11703.1084955752</v>
      </c>
      <c r="K347" s="21">
        <f t="shared" si="147"/>
        <v>5598.2</v>
      </c>
      <c r="L347" s="21">
        <f t="shared" si="147"/>
        <v>95622.1115044248</v>
      </c>
      <c r="M347" s="21">
        <f t="shared" si="147"/>
        <v>1341.366</v>
      </c>
      <c r="N347" s="21">
        <f t="shared" si="147"/>
        <v>2390.55278761062</v>
      </c>
      <c r="O347" s="21">
        <f t="shared" si="147"/>
        <v>1434.33167256637</v>
      </c>
      <c r="P347" s="21">
        <f t="shared" si="147"/>
        <v>1912.4422300885</v>
      </c>
      <c r="Q347" s="21">
        <f t="shared" si="147"/>
        <v>0</v>
      </c>
      <c r="R347" s="21">
        <f t="shared" si="147"/>
        <v>88543.41</v>
      </c>
      <c r="S347" s="19"/>
    </row>
    <row r="348" s="1" customFormat="1" ht="13.5" outlineLevel="2" spans="1:21">
      <c r="A348" s="15">
        <v>328</v>
      </c>
      <c r="B348" s="15" t="s">
        <v>764</v>
      </c>
      <c r="C348" s="16" t="s">
        <v>765</v>
      </c>
      <c r="D348" s="15" t="s">
        <v>766</v>
      </c>
      <c r="E348" s="15">
        <v>30</v>
      </c>
      <c r="F348" s="17">
        <v>3161</v>
      </c>
      <c r="G348" s="18">
        <v>1309.6</v>
      </c>
      <c r="H348" s="18">
        <v>734.52</v>
      </c>
      <c r="I348" s="18">
        <v>7509.99</v>
      </c>
      <c r="J348" s="18">
        <f t="shared" ref="J348:J373" si="148">(G348+H348+I348)/1.13*0.13</f>
        <v>1099.14539823009</v>
      </c>
      <c r="K348" s="18">
        <f>VLOOKUP(D348,'[1]8月'!$B$1:$G$65536,6,FALSE)</f>
        <v>632.2</v>
      </c>
      <c r="L348" s="18">
        <f t="shared" ref="L348:L373" si="149">(G348+H348+I348)-J348+(K348)</f>
        <v>9087.16460176991</v>
      </c>
      <c r="M348" s="18">
        <f t="shared" ref="M348:M373" si="150">(F348)*0.039</f>
        <v>123.279</v>
      </c>
      <c r="N348" s="18">
        <f t="shared" ref="N348:N373" si="151">L348*0.025</f>
        <v>227.179115044248</v>
      </c>
      <c r="O348" s="18">
        <f t="shared" ref="O348:O373" si="152">L348*0.015</f>
        <v>136.307469026549</v>
      </c>
      <c r="P348" s="18">
        <f t="shared" ref="P348:P373" si="153">L348*0.02</f>
        <v>181.743292035398</v>
      </c>
      <c r="Q348" s="18"/>
      <c r="R348" s="26">
        <v>8418.66</v>
      </c>
      <c r="S348" s="15"/>
      <c r="T348" s="5">
        <v>8418.66</v>
      </c>
      <c r="U348" s="5">
        <v>8418.66</v>
      </c>
    </row>
    <row r="349" s="1" customFormat="1" ht="13.5" outlineLevel="2" spans="1:21">
      <c r="A349" s="15">
        <v>329</v>
      </c>
      <c r="B349" s="15" t="s">
        <v>764</v>
      </c>
      <c r="C349" s="16" t="s">
        <v>767</v>
      </c>
      <c r="D349" s="15" t="s">
        <v>768</v>
      </c>
      <c r="E349" s="15">
        <v>30</v>
      </c>
      <c r="F349" s="17">
        <v>3128</v>
      </c>
      <c r="G349" s="18">
        <v>1295.93</v>
      </c>
      <c r="H349" s="18">
        <v>706.13</v>
      </c>
      <c r="I349" s="18">
        <v>6931.95</v>
      </c>
      <c r="J349" s="18">
        <f t="shared" si="148"/>
        <v>1027.80646017699</v>
      </c>
      <c r="K349" s="18">
        <f>VLOOKUP(D349,'[1]8月'!$B$1:$G$65536,6,FALSE)</f>
        <v>625.6</v>
      </c>
      <c r="L349" s="18">
        <f t="shared" si="149"/>
        <v>8531.80353982301</v>
      </c>
      <c r="M349" s="18">
        <f t="shared" si="150"/>
        <v>121.992</v>
      </c>
      <c r="N349" s="18">
        <f t="shared" si="151"/>
        <v>213.295088495575</v>
      </c>
      <c r="O349" s="18">
        <f t="shared" si="152"/>
        <v>127.977053097345</v>
      </c>
      <c r="P349" s="18">
        <f t="shared" si="153"/>
        <v>170.63607079646</v>
      </c>
      <c r="Q349" s="18"/>
      <c r="R349" s="26">
        <v>7897.9</v>
      </c>
      <c r="S349" s="15"/>
      <c r="T349" s="5">
        <v>7897.9</v>
      </c>
      <c r="U349" s="5">
        <v>7897.9</v>
      </c>
    </row>
    <row r="350" s="1" customFormat="1" ht="13.5" outlineLevel="2" spans="1:21">
      <c r="A350" s="15">
        <v>330</v>
      </c>
      <c r="B350" s="15" t="s">
        <v>764</v>
      </c>
      <c r="C350" s="16" t="s">
        <v>769</v>
      </c>
      <c r="D350" s="15" t="s">
        <v>770</v>
      </c>
      <c r="E350" s="15">
        <v>30</v>
      </c>
      <c r="F350" s="17">
        <v>3340</v>
      </c>
      <c r="G350" s="18">
        <v>1383.76</v>
      </c>
      <c r="H350" s="18">
        <v>772.95</v>
      </c>
      <c r="I350" s="18">
        <v>7714.25</v>
      </c>
      <c r="J350" s="18">
        <f t="shared" si="148"/>
        <v>1135.59716814159</v>
      </c>
      <c r="K350" s="18">
        <f>VLOOKUP(D350,'[1]8月'!$B$1:$G$65536,6,FALSE)</f>
        <v>668</v>
      </c>
      <c r="L350" s="18">
        <f t="shared" si="149"/>
        <v>9403.36283185841</v>
      </c>
      <c r="M350" s="18">
        <f t="shared" si="150"/>
        <v>130.26</v>
      </c>
      <c r="N350" s="18">
        <f t="shared" si="151"/>
        <v>235.08407079646</v>
      </c>
      <c r="O350" s="18">
        <f t="shared" si="152"/>
        <v>141.050442477876</v>
      </c>
      <c r="P350" s="18">
        <f t="shared" si="153"/>
        <v>188.067256637168</v>
      </c>
      <c r="Q350" s="18"/>
      <c r="R350" s="26">
        <v>8708.9</v>
      </c>
      <c r="S350" s="15"/>
      <c r="T350" s="5">
        <v>8708.9</v>
      </c>
      <c r="U350" s="5">
        <v>8708.9</v>
      </c>
    </row>
    <row r="351" s="1" customFormat="1" ht="13.5" outlineLevel="2" spans="1:21">
      <c r="A351" s="15">
        <v>331</v>
      </c>
      <c r="B351" s="15" t="s">
        <v>764</v>
      </c>
      <c r="C351" s="16" t="s">
        <v>771</v>
      </c>
      <c r="D351" s="15" t="s">
        <v>772</v>
      </c>
      <c r="E351" s="15">
        <v>30</v>
      </c>
      <c r="F351" s="17">
        <v>2849</v>
      </c>
      <c r="G351" s="18">
        <v>1180.34</v>
      </c>
      <c r="H351" s="18">
        <v>524.66</v>
      </c>
      <c r="I351" s="18">
        <v>6085.55</v>
      </c>
      <c r="J351" s="18">
        <f t="shared" si="148"/>
        <v>896.25796460177</v>
      </c>
      <c r="K351" s="18">
        <f>VLOOKUP(D351,'[1]8月'!$B$1:$G$65536,6,FALSE)</f>
        <v>569.8</v>
      </c>
      <c r="L351" s="18">
        <f t="shared" si="149"/>
        <v>7464.09203539823</v>
      </c>
      <c r="M351" s="18">
        <f t="shared" si="150"/>
        <v>111.111</v>
      </c>
      <c r="N351" s="18">
        <f t="shared" si="151"/>
        <v>186.602300884956</v>
      </c>
      <c r="O351" s="18">
        <f t="shared" si="152"/>
        <v>111.961380530973</v>
      </c>
      <c r="P351" s="18">
        <f t="shared" si="153"/>
        <v>149.281840707965</v>
      </c>
      <c r="Q351" s="18"/>
      <c r="R351" s="26">
        <v>6905.14</v>
      </c>
      <c r="S351" s="15"/>
      <c r="T351" s="5">
        <v>6905.14</v>
      </c>
      <c r="U351" s="5">
        <v>6905.14</v>
      </c>
    </row>
    <row r="352" s="1" customFormat="1" ht="13.5" outlineLevel="2" spans="1:21">
      <c r="A352" s="15">
        <v>332</v>
      </c>
      <c r="B352" s="15" t="s">
        <v>764</v>
      </c>
      <c r="C352" s="16" t="s">
        <v>773</v>
      </c>
      <c r="D352" s="15" t="s">
        <v>774</v>
      </c>
      <c r="E352" s="15">
        <v>30</v>
      </c>
      <c r="F352" s="17">
        <v>3455</v>
      </c>
      <c r="G352" s="18">
        <v>1431.41</v>
      </c>
      <c r="H352" s="18">
        <v>781.32</v>
      </c>
      <c r="I352" s="18">
        <v>7812.23</v>
      </c>
      <c r="J352" s="18">
        <f t="shared" si="148"/>
        <v>1153.31398230089</v>
      </c>
      <c r="K352" s="18">
        <f>VLOOKUP(D352,'[1]8月'!$B$1:$G$65536,6,FALSE)</f>
        <v>691</v>
      </c>
      <c r="L352" s="18">
        <f t="shared" si="149"/>
        <v>9562.64601769911</v>
      </c>
      <c r="M352" s="18">
        <f t="shared" si="150"/>
        <v>134.745</v>
      </c>
      <c r="N352" s="18">
        <f t="shared" si="151"/>
        <v>239.066150442478</v>
      </c>
      <c r="O352" s="18">
        <f t="shared" si="152"/>
        <v>143.439690265487</v>
      </c>
      <c r="P352" s="18">
        <f t="shared" si="153"/>
        <v>191.252920353982</v>
      </c>
      <c r="Q352" s="18"/>
      <c r="R352" s="26">
        <v>8854.14</v>
      </c>
      <c r="S352" s="15"/>
      <c r="T352" s="5">
        <v>8854.14</v>
      </c>
      <c r="U352" s="5">
        <v>8854.14</v>
      </c>
    </row>
    <row r="353" s="1" customFormat="1" ht="13.5" outlineLevel="2" spans="1:21">
      <c r="A353" s="15">
        <v>333</v>
      </c>
      <c r="B353" s="15" t="s">
        <v>764</v>
      </c>
      <c r="C353" s="16" t="s">
        <v>775</v>
      </c>
      <c r="D353" s="15" t="s">
        <v>776</v>
      </c>
      <c r="E353" s="15">
        <v>30</v>
      </c>
      <c r="F353" s="17">
        <v>3234</v>
      </c>
      <c r="G353" s="18">
        <v>1339.85</v>
      </c>
      <c r="H353" s="18">
        <v>681.06</v>
      </c>
      <c r="I353" s="18">
        <v>7032.26</v>
      </c>
      <c r="J353" s="18">
        <f t="shared" si="148"/>
        <v>1041.51513274336</v>
      </c>
      <c r="K353" s="18">
        <f>VLOOKUP(D353,'[1]8月'!$B$1:$G$65536,6,FALSE)</f>
        <v>646.8</v>
      </c>
      <c r="L353" s="18">
        <f t="shared" si="149"/>
        <v>8658.45486725664</v>
      </c>
      <c r="M353" s="18">
        <f t="shared" si="150"/>
        <v>126.126</v>
      </c>
      <c r="N353" s="18">
        <f t="shared" si="151"/>
        <v>216.461371681416</v>
      </c>
      <c r="O353" s="18">
        <f t="shared" si="152"/>
        <v>129.87682300885</v>
      </c>
      <c r="P353" s="18">
        <f t="shared" si="153"/>
        <v>173.169097345133</v>
      </c>
      <c r="Q353" s="18">
        <v>8430</v>
      </c>
      <c r="R353" s="26">
        <v>0</v>
      </c>
      <c r="S353" s="15">
        <v>-417.18</v>
      </c>
      <c r="T353" s="5">
        <v>0</v>
      </c>
      <c r="U353" s="5">
        <v>0</v>
      </c>
    </row>
    <row r="354" s="1" customFormat="1" ht="13.5" outlineLevel="2" spans="1:21">
      <c r="A354" s="15">
        <v>334</v>
      </c>
      <c r="B354" s="15" t="s">
        <v>764</v>
      </c>
      <c r="C354" s="16" t="s">
        <v>777</v>
      </c>
      <c r="D354" s="15" t="s">
        <v>778</v>
      </c>
      <c r="E354" s="15">
        <v>30</v>
      </c>
      <c r="F354" s="17">
        <v>2972</v>
      </c>
      <c r="G354" s="18">
        <v>1231.3</v>
      </c>
      <c r="H354" s="18">
        <v>678.06</v>
      </c>
      <c r="I354" s="18">
        <v>7083.91</v>
      </c>
      <c r="J354" s="18">
        <f t="shared" si="148"/>
        <v>1034.62398230089</v>
      </c>
      <c r="K354" s="18">
        <f>VLOOKUP(D354,'[1]8月'!$B$1:$G$65536,6,FALSE)</f>
        <v>594.4</v>
      </c>
      <c r="L354" s="18">
        <f t="shared" si="149"/>
        <v>8553.04601769911</v>
      </c>
      <c r="M354" s="18">
        <f t="shared" si="150"/>
        <v>115.908</v>
      </c>
      <c r="N354" s="18">
        <f t="shared" si="151"/>
        <v>213.826150442478</v>
      </c>
      <c r="O354" s="18">
        <f t="shared" si="152"/>
        <v>128.295690265487</v>
      </c>
      <c r="P354" s="18">
        <f t="shared" si="153"/>
        <v>171.060920353982</v>
      </c>
      <c r="Q354" s="18"/>
      <c r="R354" s="26">
        <v>7923.96</v>
      </c>
      <c r="S354" s="15"/>
      <c r="T354" s="5">
        <v>7923.96</v>
      </c>
      <c r="U354" s="5">
        <v>7923.96</v>
      </c>
    </row>
    <row r="355" s="1" customFormat="1" ht="13.5" outlineLevel="2" spans="1:21">
      <c r="A355" s="15">
        <v>335</v>
      </c>
      <c r="B355" s="15" t="s">
        <v>764</v>
      </c>
      <c r="C355" s="16" t="s">
        <v>779</v>
      </c>
      <c r="D355" s="15" t="s">
        <v>780</v>
      </c>
      <c r="E355" s="15">
        <v>30</v>
      </c>
      <c r="F355" s="17">
        <v>2998</v>
      </c>
      <c r="G355" s="18">
        <v>1242.07</v>
      </c>
      <c r="H355" s="18">
        <v>785.33</v>
      </c>
      <c r="I355" s="18">
        <v>8600.22</v>
      </c>
      <c r="J355" s="18">
        <f t="shared" si="148"/>
        <v>1222.64654867257</v>
      </c>
      <c r="K355" s="18">
        <f>VLOOKUP(D355,'[1]8月'!$B$1:$G$65536,6,FALSE)</f>
        <v>599.6</v>
      </c>
      <c r="L355" s="18">
        <f t="shared" si="149"/>
        <v>10004.5734513274</v>
      </c>
      <c r="M355" s="18">
        <f t="shared" si="150"/>
        <v>116.922</v>
      </c>
      <c r="N355" s="18">
        <f t="shared" si="151"/>
        <v>250.114336283186</v>
      </c>
      <c r="O355" s="18">
        <f t="shared" si="152"/>
        <v>150.068601769911</v>
      </c>
      <c r="P355" s="18">
        <f t="shared" si="153"/>
        <v>200.091469026549</v>
      </c>
      <c r="Q355" s="18"/>
      <c r="R355" s="26">
        <v>9287.38</v>
      </c>
      <c r="S355" s="15"/>
      <c r="T355" s="5">
        <v>9287.38</v>
      </c>
      <c r="U355" s="5">
        <v>9287.38</v>
      </c>
    </row>
    <row r="356" s="1" customFormat="1" ht="13.5" outlineLevel="2" spans="1:21">
      <c r="A356" s="15">
        <v>336</v>
      </c>
      <c r="B356" s="15" t="s">
        <v>764</v>
      </c>
      <c r="C356" s="16" t="s">
        <v>781</v>
      </c>
      <c r="D356" s="15" t="s">
        <v>782</v>
      </c>
      <c r="E356" s="15">
        <v>30</v>
      </c>
      <c r="F356" s="17">
        <v>2603</v>
      </c>
      <c r="G356" s="18">
        <v>1078.42</v>
      </c>
      <c r="H356" s="18">
        <v>614.89</v>
      </c>
      <c r="I356" s="18">
        <v>6343.79</v>
      </c>
      <c r="J356" s="18">
        <f t="shared" si="148"/>
        <v>924.622123893805</v>
      </c>
      <c r="K356" s="18">
        <f>VLOOKUP(D356,'[1]8月'!$B$1:$G$65536,6,FALSE)</f>
        <v>520.6</v>
      </c>
      <c r="L356" s="18">
        <f t="shared" si="149"/>
        <v>7633.0778761062</v>
      </c>
      <c r="M356" s="18">
        <f t="shared" si="150"/>
        <v>101.517</v>
      </c>
      <c r="N356" s="18">
        <f t="shared" si="151"/>
        <v>190.826946902655</v>
      </c>
      <c r="O356" s="18">
        <f t="shared" si="152"/>
        <v>114.496168141593</v>
      </c>
      <c r="P356" s="18">
        <f t="shared" si="153"/>
        <v>152.661557522124</v>
      </c>
      <c r="Q356" s="18"/>
      <c r="R356" s="26">
        <v>7073.58</v>
      </c>
      <c r="S356" s="15"/>
      <c r="T356" s="5">
        <v>7073.58</v>
      </c>
      <c r="U356" s="5">
        <v>7073.58</v>
      </c>
    </row>
    <row r="357" s="1" customFormat="1" ht="13.5" outlineLevel="2" spans="1:21">
      <c r="A357" s="15">
        <v>337</v>
      </c>
      <c r="B357" s="15" t="s">
        <v>764</v>
      </c>
      <c r="C357" s="16" t="s">
        <v>783</v>
      </c>
      <c r="D357" s="15" t="s">
        <v>784</v>
      </c>
      <c r="E357" s="15">
        <v>30</v>
      </c>
      <c r="F357" s="17">
        <v>2871</v>
      </c>
      <c r="G357" s="18">
        <v>1189.46</v>
      </c>
      <c r="H357" s="18">
        <v>657.66</v>
      </c>
      <c r="I357" s="18">
        <v>6695.88</v>
      </c>
      <c r="J357" s="18">
        <f t="shared" si="148"/>
        <v>982.823008849558</v>
      </c>
      <c r="K357" s="18">
        <f>VLOOKUP(D357,'[1]8月'!$B$1:$G$65536,6,FALSE)</f>
        <v>574.2</v>
      </c>
      <c r="L357" s="18">
        <f t="shared" si="149"/>
        <v>8134.37699115044</v>
      </c>
      <c r="M357" s="18">
        <f t="shared" si="150"/>
        <v>111.969</v>
      </c>
      <c r="N357" s="18">
        <f t="shared" si="151"/>
        <v>203.359424778761</v>
      </c>
      <c r="O357" s="18">
        <f t="shared" si="152"/>
        <v>122.015654867257</v>
      </c>
      <c r="P357" s="18">
        <f t="shared" si="153"/>
        <v>162.687539823009</v>
      </c>
      <c r="Q357" s="18"/>
      <c r="R357" s="26">
        <v>7534.35</v>
      </c>
      <c r="S357" s="15"/>
      <c r="T357" s="5">
        <v>7534.35</v>
      </c>
      <c r="U357" s="5">
        <v>7534.35</v>
      </c>
    </row>
    <row r="358" s="1" customFormat="1" ht="13.5" outlineLevel="2" spans="1:21">
      <c r="A358" s="15">
        <v>338</v>
      </c>
      <c r="B358" s="15" t="s">
        <v>764</v>
      </c>
      <c r="C358" s="16" t="s">
        <v>785</v>
      </c>
      <c r="D358" s="15" t="s">
        <v>786</v>
      </c>
      <c r="E358" s="15">
        <v>30</v>
      </c>
      <c r="F358" s="17">
        <v>3082</v>
      </c>
      <c r="G358" s="18">
        <v>1276.87</v>
      </c>
      <c r="H358" s="18">
        <v>595.51</v>
      </c>
      <c r="I358" s="18">
        <v>6706.56</v>
      </c>
      <c r="J358" s="18">
        <f t="shared" si="148"/>
        <v>986.957699115044</v>
      </c>
      <c r="K358" s="18">
        <f>VLOOKUP(D358,'[1]8月'!$B$1:$G$65536,6,FALSE)</f>
        <v>616.4</v>
      </c>
      <c r="L358" s="18">
        <f t="shared" si="149"/>
        <v>8208.38230088496</v>
      </c>
      <c r="M358" s="18">
        <f t="shared" si="150"/>
        <v>120.198</v>
      </c>
      <c r="N358" s="18">
        <f t="shared" si="151"/>
        <v>205.209557522124</v>
      </c>
      <c r="O358" s="18">
        <f t="shared" si="152"/>
        <v>123.125734513274</v>
      </c>
      <c r="P358" s="18">
        <f t="shared" si="153"/>
        <v>164.167646017699</v>
      </c>
      <c r="Q358" s="18"/>
      <c r="R358" s="26">
        <v>7595.68</v>
      </c>
      <c r="S358" s="15"/>
      <c r="T358" s="5">
        <v>7595.68</v>
      </c>
      <c r="U358" s="5">
        <v>7595.68</v>
      </c>
    </row>
    <row r="359" s="1" customFormat="1" ht="13.5" outlineLevel="2" spans="1:21">
      <c r="A359" s="15">
        <v>339</v>
      </c>
      <c r="B359" s="15" t="s">
        <v>764</v>
      </c>
      <c r="C359" s="16" t="s">
        <v>787</v>
      </c>
      <c r="D359" s="15" t="s">
        <v>788</v>
      </c>
      <c r="E359" s="15">
        <v>30</v>
      </c>
      <c r="F359" s="17">
        <v>3520</v>
      </c>
      <c r="G359" s="18">
        <v>1458.34</v>
      </c>
      <c r="H359" s="18">
        <v>706.79</v>
      </c>
      <c r="I359" s="18">
        <v>7701.78</v>
      </c>
      <c r="J359" s="18">
        <f t="shared" si="148"/>
        <v>1135.13123893805</v>
      </c>
      <c r="K359" s="18">
        <f>VLOOKUP(D359,'[1]8月'!$B$1:$G$65536,6,FALSE)</f>
        <v>704</v>
      </c>
      <c r="L359" s="18">
        <f t="shared" si="149"/>
        <v>9435.77876106195</v>
      </c>
      <c r="M359" s="18">
        <f t="shared" si="150"/>
        <v>137.28</v>
      </c>
      <c r="N359" s="18">
        <f t="shared" si="151"/>
        <v>235.894469026549</v>
      </c>
      <c r="O359" s="18">
        <f t="shared" si="152"/>
        <v>141.536681415929</v>
      </c>
      <c r="P359" s="18">
        <f t="shared" si="153"/>
        <v>188.715575221239</v>
      </c>
      <c r="Q359" s="18"/>
      <c r="R359" s="26">
        <v>8732.35</v>
      </c>
      <c r="S359" s="15"/>
      <c r="T359" s="5">
        <v>8732.35</v>
      </c>
      <c r="U359" s="5">
        <v>8732.35</v>
      </c>
    </row>
    <row r="360" s="1" customFormat="1" ht="13.5" outlineLevel="2" spans="1:21">
      <c r="A360" s="15">
        <v>340</v>
      </c>
      <c r="B360" s="15" t="s">
        <v>764</v>
      </c>
      <c r="C360" s="16" t="s">
        <v>789</v>
      </c>
      <c r="D360" s="15" t="s">
        <v>790</v>
      </c>
      <c r="E360" s="15">
        <v>30</v>
      </c>
      <c r="F360" s="17">
        <v>3369</v>
      </c>
      <c r="G360" s="18">
        <v>1395.78</v>
      </c>
      <c r="H360" s="18">
        <v>794.01</v>
      </c>
      <c r="I360" s="18">
        <v>7737.88</v>
      </c>
      <c r="J360" s="18">
        <f t="shared" si="148"/>
        <v>1142.12132743363</v>
      </c>
      <c r="K360" s="18">
        <f>VLOOKUP(D360,'[1]8月'!$B$1:$G$65536,6,FALSE)</f>
        <v>673.8</v>
      </c>
      <c r="L360" s="18">
        <f t="shared" si="149"/>
        <v>9459.34867256637</v>
      </c>
      <c r="M360" s="18">
        <f t="shared" si="150"/>
        <v>131.391</v>
      </c>
      <c r="N360" s="18">
        <f t="shared" si="151"/>
        <v>236.483716814159</v>
      </c>
      <c r="O360" s="18">
        <f t="shared" si="152"/>
        <v>141.890230088496</v>
      </c>
      <c r="P360" s="18">
        <f t="shared" si="153"/>
        <v>189.186973451327</v>
      </c>
      <c r="Q360" s="18"/>
      <c r="R360" s="26">
        <v>8760.4</v>
      </c>
      <c r="S360" s="15"/>
      <c r="T360" s="5">
        <v>8760.4</v>
      </c>
      <c r="U360" s="5">
        <v>8760.4</v>
      </c>
    </row>
    <row r="361" s="1" customFormat="1" ht="13.5" outlineLevel="2" spans="1:21">
      <c r="A361" s="15">
        <v>341</v>
      </c>
      <c r="B361" s="15" t="s">
        <v>764</v>
      </c>
      <c r="C361" s="16" t="s">
        <v>791</v>
      </c>
      <c r="D361" s="15" t="s">
        <v>792</v>
      </c>
      <c r="E361" s="15">
        <v>30</v>
      </c>
      <c r="F361" s="17">
        <v>2400</v>
      </c>
      <c r="G361" s="18">
        <v>994.32</v>
      </c>
      <c r="H361" s="18">
        <v>539.36</v>
      </c>
      <c r="I361" s="18">
        <v>5730.3</v>
      </c>
      <c r="J361" s="18">
        <f t="shared" si="148"/>
        <v>835.679115044248</v>
      </c>
      <c r="K361" s="18">
        <f>VLOOKUP(D361,'[1]8月'!$B$1:$G$65536,6,FALSE)</f>
        <v>480</v>
      </c>
      <c r="L361" s="18">
        <f t="shared" si="149"/>
        <v>6908.30088495575</v>
      </c>
      <c r="M361" s="18">
        <f t="shared" si="150"/>
        <v>93.6</v>
      </c>
      <c r="N361" s="18">
        <f t="shared" si="151"/>
        <v>172.707522123894</v>
      </c>
      <c r="O361" s="18">
        <f t="shared" si="152"/>
        <v>103.624513274336</v>
      </c>
      <c r="P361" s="18">
        <f t="shared" si="153"/>
        <v>138.166017699115</v>
      </c>
      <c r="Q361" s="18"/>
      <c r="R361" s="26">
        <v>6400.2</v>
      </c>
      <c r="S361" s="15"/>
      <c r="T361" s="5">
        <v>6400.2</v>
      </c>
      <c r="U361" s="5">
        <v>6400.2</v>
      </c>
    </row>
    <row r="362" s="1" customFormat="1" ht="13.5" outlineLevel="2" spans="1:21">
      <c r="A362" s="15">
        <v>342</v>
      </c>
      <c r="B362" s="15" t="s">
        <v>764</v>
      </c>
      <c r="C362" s="16" t="s">
        <v>793</v>
      </c>
      <c r="D362" s="15" t="s">
        <v>794</v>
      </c>
      <c r="E362" s="15">
        <v>10</v>
      </c>
      <c r="F362" s="17">
        <v>941</v>
      </c>
      <c r="G362" s="18">
        <v>389.86</v>
      </c>
      <c r="H362" s="18">
        <v>231.58</v>
      </c>
      <c r="I362" s="18">
        <v>2168.68</v>
      </c>
      <c r="J362" s="18">
        <f t="shared" si="148"/>
        <v>320.987256637168</v>
      </c>
      <c r="K362" s="18"/>
      <c r="L362" s="18">
        <f t="shared" si="149"/>
        <v>2469.13274336283</v>
      </c>
      <c r="M362" s="18">
        <f t="shared" si="150"/>
        <v>36.699</v>
      </c>
      <c r="N362" s="18">
        <f t="shared" si="151"/>
        <v>61.7283185840708</v>
      </c>
      <c r="O362" s="18">
        <f t="shared" si="152"/>
        <v>37.0369911504425</v>
      </c>
      <c r="P362" s="18">
        <f t="shared" si="153"/>
        <v>49.3826548672566</v>
      </c>
      <c r="Q362" s="18"/>
      <c r="R362" s="26">
        <v>2284.29</v>
      </c>
      <c r="S362" s="15"/>
      <c r="T362" s="5">
        <v>2284.29</v>
      </c>
      <c r="U362" s="5">
        <f>T362+T363</f>
        <v>6855.68</v>
      </c>
    </row>
    <row r="363" s="1" customFormat="1" ht="13.5" outlineLevel="2" spans="1:21">
      <c r="A363" s="15">
        <v>343</v>
      </c>
      <c r="B363" s="15" t="s">
        <v>764</v>
      </c>
      <c r="C363" s="16" t="s">
        <v>793</v>
      </c>
      <c r="D363" s="15" t="s">
        <v>795</v>
      </c>
      <c r="E363" s="15">
        <v>20</v>
      </c>
      <c r="F363" s="17">
        <v>1962</v>
      </c>
      <c r="G363" s="18">
        <v>812.86</v>
      </c>
      <c r="H363" s="18">
        <v>354.57</v>
      </c>
      <c r="I363" s="18">
        <v>4419.95</v>
      </c>
      <c r="J363" s="18">
        <f t="shared" si="148"/>
        <v>642.79592920354</v>
      </c>
      <c r="K363" s="18"/>
      <c r="L363" s="18">
        <f t="shared" si="149"/>
        <v>4944.58407079646</v>
      </c>
      <c r="M363" s="18">
        <f t="shared" si="150"/>
        <v>76.518</v>
      </c>
      <c r="N363" s="18">
        <f t="shared" si="151"/>
        <v>123.614601769912</v>
      </c>
      <c r="O363" s="18">
        <f t="shared" si="152"/>
        <v>74.1687610619469</v>
      </c>
      <c r="P363" s="18">
        <f t="shared" si="153"/>
        <v>98.8916814159292</v>
      </c>
      <c r="Q363" s="18"/>
      <c r="R363" s="26">
        <v>4571.39</v>
      </c>
      <c r="S363" s="15"/>
      <c r="T363" s="5">
        <v>4571.39</v>
      </c>
      <c r="U363" s="5"/>
    </row>
    <row r="364" s="1" customFormat="1" ht="13.5" outlineLevel="2" spans="1:21">
      <c r="A364" s="15">
        <v>344</v>
      </c>
      <c r="B364" s="15" t="s">
        <v>764</v>
      </c>
      <c r="C364" s="16" t="s">
        <v>796</v>
      </c>
      <c r="D364" s="15" t="s">
        <v>797</v>
      </c>
      <c r="E364" s="15">
        <v>30</v>
      </c>
      <c r="F364" s="17">
        <v>3481</v>
      </c>
      <c r="G364" s="18">
        <v>1442.18</v>
      </c>
      <c r="H364" s="18">
        <v>781.64</v>
      </c>
      <c r="I364" s="18">
        <v>7923.36</v>
      </c>
      <c r="J364" s="18">
        <f t="shared" si="148"/>
        <v>1167.37469026549</v>
      </c>
      <c r="K364" s="18">
        <f>VLOOKUP(D364,'[1]8月'!$B$1:$G$65536,6,FALSE)</f>
        <v>696.2</v>
      </c>
      <c r="L364" s="18">
        <f t="shared" si="149"/>
        <v>9676.00530973451</v>
      </c>
      <c r="M364" s="18">
        <f t="shared" si="150"/>
        <v>135.759</v>
      </c>
      <c r="N364" s="18">
        <f t="shared" si="151"/>
        <v>241.900132743363</v>
      </c>
      <c r="O364" s="18">
        <f t="shared" si="152"/>
        <v>145.140079646018</v>
      </c>
      <c r="P364" s="18">
        <f t="shared" si="153"/>
        <v>193.52010619469</v>
      </c>
      <c r="Q364" s="18"/>
      <c r="R364" s="26">
        <v>8959.69</v>
      </c>
      <c r="S364" s="15"/>
      <c r="T364" s="5">
        <v>8959.69</v>
      </c>
      <c r="U364" s="5">
        <v>8959.69</v>
      </c>
    </row>
    <row r="365" s="1" customFormat="1" ht="13.5" outlineLevel="2" spans="1:21">
      <c r="A365" s="15">
        <v>345</v>
      </c>
      <c r="B365" s="15" t="s">
        <v>764</v>
      </c>
      <c r="C365" s="16" t="s">
        <v>798</v>
      </c>
      <c r="D365" s="15" t="s">
        <v>799</v>
      </c>
      <c r="E365" s="15">
        <v>30</v>
      </c>
      <c r="F365" s="17">
        <v>3335</v>
      </c>
      <c r="G365" s="18">
        <v>1381.69</v>
      </c>
      <c r="H365" s="18">
        <v>671.04</v>
      </c>
      <c r="I365" s="18">
        <v>7383.41</v>
      </c>
      <c r="J365" s="18">
        <f t="shared" si="148"/>
        <v>1085.57362831858</v>
      </c>
      <c r="K365" s="18">
        <f>VLOOKUP(D365,'[1]8月'!$B$1:$G$65536,6,FALSE)</f>
        <v>667</v>
      </c>
      <c r="L365" s="18">
        <f t="shared" si="149"/>
        <v>9017.56637168142</v>
      </c>
      <c r="M365" s="18">
        <f t="shared" si="150"/>
        <v>130.065</v>
      </c>
      <c r="N365" s="18">
        <f t="shared" si="151"/>
        <v>225.439159292035</v>
      </c>
      <c r="O365" s="18">
        <f t="shared" si="152"/>
        <v>135.263495575221</v>
      </c>
      <c r="P365" s="18">
        <f t="shared" si="153"/>
        <v>180.351327433628</v>
      </c>
      <c r="Q365" s="18"/>
      <c r="R365" s="26">
        <v>8346.45</v>
      </c>
      <c r="S365" s="15"/>
      <c r="T365" s="5">
        <v>8346.45</v>
      </c>
      <c r="U365" s="5">
        <v>8346.45</v>
      </c>
    </row>
    <row r="366" s="1" customFormat="1" ht="13.5" outlineLevel="2" spans="1:21">
      <c r="A366" s="15">
        <v>346</v>
      </c>
      <c r="B366" s="15" t="s">
        <v>764</v>
      </c>
      <c r="C366" s="16" t="s">
        <v>800</v>
      </c>
      <c r="D366" s="15" t="s">
        <v>801</v>
      </c>
      <c r="E366" s="15">
        <v>30</v>
      </c>
      <c r="F366" s="17">
        <v>2898</v>
      </c>
      <c r="G366" s="18">
        <v>1200.64</v>
      </c>
      <c r="H366" s="18">
        <v>605.53</v>
      </c>
      <c r="I366" s="18">
        <v>6376.34</v>
      </c>
      <c r="J366" s="18">
        <f t="shared" si="148"/>
        <v>941.350707964602</v>
      </c>
      <c r="K366" s="18">
        <f>VLOOKUP(D366,'[1]8月'!$B$1:$G$65536,6,FALSE)</f>
        <v>579.6</v>
      </c>
      <c r="L366" s="18">
        <f t="shared" si="149"/>
        <v>7820.7592920354</v>
      </c>
      <c r="M366" s="18">
        <f t="shared" si="150"/>
        <v>113.022</v>
      </c>
      <c r="N366" s="18">
        <f t="shared" si="151"/>
        <v>195.518982300885</v>
      </c>
      <c r="O366" s="18">
        <f t="shared" si="152"/>
        <v>117.311389380531</v>
      </c>
      <c r="P366" s="18">
        <f t="shared" si="153"/>
        <v>156.415185840708</v>
      </c>
      <c r="Q366" s="18"/>
      <c r="R366" s="26">
        <v>7238.49</v>
      </c>
      <c r="S366" s="15"/>
      <c r="T366" s="5">
        <v>7238.49</v>
      </c>
      <c r="U366" s="5">
        <v>7238.49</v>
      </c>
    </row>
    <row r="367" s="1" customFormat="1" ht="13.5" outlineLevel="2" spans="1:21">
      <c r="A367" s="15">
        <v>347</v>
      </c>
      <c r="B367" s="15" t="s">
        <v>764</v>
      </c>
      <c r="C367" s="16" t="s">
        <v>802</v>
      </c>
      <c r="D367" s="15" t="s">
        <v>803</v>
      </c>
      <c r="E367" s="15">
        <v>30</v>
      </c>
      <c r="F367" s="17">
        <v>3428</v>
      </c>
      <c r="G367" s="18">
        <v>1420.22</v>
      </c>
      <c r="H367" s="18">
        <v>669.03</v>
      </c>
      <c r="I367" s="18">
        <v>7496.27</v>
      </c>
      <c r="J367" s="18">
        <f t="shared" si="148"/>
        <v>1102.7589380531</v>
      </c>
      <c r="K367" s="18">
        <f>VLOOKUP(D367,'[1]8月'!$B$1:$G$65536,6,FALSE)</f>
        <v>685.6</v>
      </c>
      <c r="L367" s="18">
        <f t="shared" si="149"/>
        <v>9168.3610619469</v>
      </c>
      <c r="M367" s="18">
        <f t="shared" si="150"/>
        <v>133.692</v>
      </c>
      <c r="N367" s="18">
        <f t="shared" si="151"/>
        <v>229.209026548673</v>
      </c>
      <c r="O367" s="18">
        <f t="shared" si="152"/>
        <v>137.525415929204</v>
      </c>
      <c r="P367" s="18">
        <f t="shared" si="153"/>
        <v>183.367221238938</v>
      </c>
      <c r="Q367" s="18"/>
      <c r="R367" s="26">
        <v>8484.57</v>
      </c>
      <c r="S367" s="15"/>
      <c r="T367" s="5">
        <v>8484.57</v>
      </c>
      <c r="U367" s="5">
        <v>8484.57</v>
      </c>
    </row>
    <row r="368" s="1" customFormat="1" ht="13.5" outlineLevel="2" spans="1:21">
      <c r="A368" s="15">
        <v>348</v>
      </c>
      <c r="B368" s="15" t="s">
        <v>764</v>
      </c>
      <c r="C368" s="16" t="s">
        <v>804</v>
      </c>
      <c r="D368" s="15" t="s">
        <v>805</v>
      </c>
      <c r="E368" s="15">
        <v>30</v>
      </c>
      <c r="F368" s="17">
        <v>3089</v>
      </c>
      <c r="G368" s="18">
        <v>1279.77</v>
      </c>
      <c r="H368" s="18">
        <v>724.51</v>
      </c>
      <c r="I368" s="18">
        <v>7232.06</v>
      </c>
      <c r="J368" s="18">
        <f t="shared" si="148"/>
        <v>1062.58778761062</v>
      </c>
      <c r="K368" s="18">
        <f>VLOOKUP(D368,'[1]8月'!$B$1:$G$65536,6,FALSE)</f>
        <v>617.8</v>
      </c>
      <c r="L368" s="18">
        <f t="shared" si="149"/>
        <v>8791.55221238938</v>
      </c>
      <c r="M368" s="18">
        <f t="shared" si="150"/>
        <v>120.471</v>
      </c>
      <c r="N368" s="18">
        <f t="shared" si="151"/>
        <v>219.788805309735</v>
      </c>
      <c r="O368" s="18">
        <f t="shared" si="152"/>
        <v>131.873283185841</v>
      </c>
      <c r="P368" s="18">
        <f t="shared" si="153"/>
        <v>175.831044247788</v>
      </c>
      <c r="Q368" s="18"/>
      <c r="R368" s="26">
        <v>8143.59</v>
      </c>
      <c r="S368" s="15"/>
      <c r="T368" s="5">
        <v>8143.59</v>
      </c>
      <c r="U368" s="5">
        <v>8143.59</v>
      </c>
    </row>
    <row r="369" s="1" customFormat="1" ht="13.5" outlineLevel="2" spans="1:21">
      <c r="A369" s="15">
        <v>349</v>
      </c>
      <c r="B369" s="15" t="s">
        <v>764</v>
      </c>
      <c r="C369" s="16" t="s">
        <v>806</v>
      </c>
      <c r="D369" s="71" t="s">
        <v>807</v>
      </c>
      <c r="E369" s="15">
        <v>30</v>
      </c>
      <c r="F369" s="17">
        <v>3416</v>
      </c>
      <c r="G369" s="18">
        <v>1415.25</v>
      </c>
      <c r="H369" s="18">
        <v>733.53</v>
      </c>
      <c r="I369" s="18">
        <v>7673.9</v>
      </c>
      <c r="J369" s="18">
        <f t="shared" si="148"/>
        <v>1130.04283185841</v>
      </c>
      <c r="K369" s="18">
        <f>VLOOKUP(D369,'[1]8月'!$B$1:$G$65536,6,FALSE)</f>
        <v>683.2</v>
      </c>
      <c r="L369" s="18">
        <f t="shared" si="149"/>
        <v>9375.83716814159</v>
      </c>
      <c r="M369" s="18">
        <f t="shared" si="150"/>
        <v>133.224</v>
      </c>
      <c r="N369" s="18">
        <f t="shared" si="151"/>
        <v>234.39592920354</v>
      </c>
      <c r="O369" s="18">
        <f t="shared" si="152"/>
        <v>140.637557522124</v>
      </c>
      <c r="P369" s="18">
        <f t="shared" si="153"/>
        <v>187.516743362832</v>
      </c>
      <c r="Q369" s="18"/>
      <c r="R369" s="26">
        <v>8680.06</v>
      </c>
      <c r="S369" s="15"/>
      <c r="T369" s="5">
        <v>8680.06</v>
      </c>
      <c r="U369" s="5">
        <v>8680.06</v>
      </c>
    </row>
    <row r="370" s="1" customFormat="1" ht="13.5" outlineLevel="2" spans="1:21">
      <c r="A370" s="15">
        <v>350</v>
      </c>
      <c r="B370" s="15" t="s">
        <v>764</v>
      </c>
      <c r="C370" s="16" t="s">
        <v>808</v>
      </c>
      <c r="D370" s="15" t="s">
        <v>809</v>
      </c>
      <c r="E370" s="15">
        <v>30</v>
      </c>
      <c r="F370" s="17">
        <v>3731</v>
      </c>
      <c r="G370" s="18">
        <v>1545.75</v>
      </c>
      <c r="H370" s="18">
        <v>843.14</v>
      </c>
      <c r="I370" s="18">
        <v>7862.99</v>
      </c>
      <c r="J370" s="18">
        <f t="shared" si="148"/>
        <v>1179.41982300885</v>
      </c>
      <c r="K370" s="18">
        <f>VLOOKUP(D370,'[1]8月'!$B$1:$G$65536,6,FALSE)</f>
        <v>746.2</v>
      </c>
      <c r="L370" s="18">
        <f t="shared" si="149"/>
        <v>9818.66017699115</v>
      </c>
      <c r="M370" s="18">
        <f t="shared" si="150"/>
        <v>145.509</v>
      </c>
      <c r="N370" s="18">
        <f t="shared" si="151"/>
        <v>245.466504424779</v>
      </c>
      <c r="O370" s="18">
        <f t="shared" si="152"/>
        <v>147.279902654867</v>
      </c>
      <c r="P370" s="18">
        <f t="shared" si="153"/>
        <v>196.373203539823</v>
      </c>
      <c r="Q370" s="18"/>
      <c r="R370" s="26">
        <v>9084.03</v>
      </c>
      <c r="S370" s="15"/>
      <c r="T370" s="5">
        <v>9084.03</v>
      </c>
      <c r="U370" s="5">
        <v>9084.03</v>
      </c>
    </row>
    <row r="371" s="1" customFormat="1" ht="13.5" outlineLevel="2" spans="1:21">
      <c r="A371" s="15">
        <v>351</v>
      </c>
      <c r="B371" s="15" t="s">
        <v>764</v>
      </c>
      <c r="C371" s="16" t="s">
        <v>810</v>
      </c>
      <c r="D371" s="15" t="s">
        <v>811</v>
      </c>
      <c r="E371" s="15">
        <v>30</v>
      </c>
      <c r="F371" s="17">
        <v>2925</v>
      </c>
      <c r="G371" s="18">
        <v>1211.83</v>
      </c>
      <c r="H371" s="18">
        <v>660.68</v>
      </c>
      <c r="I371" s="18">
        <v>7075.27</v>
      </c>
      <c r="J371" s="18">
        <f t="shared" si="148"/>
        <v>1029.39061946903</v>
      </c>
      <c r="K371" s="18">
        <f>VLOOKUP(D371,'[1]8月'!$B$1:$G$65536,6,FALSE)</f>
        <v>585</v>
      </c>
      <c r="L371" s="18">
        <f t="shared" si="149"/>
        <v>8503.38938053097</v>
      </c>
      <c r="M371" s="18">
        <f t="shared" si="150"/>
        <v>114.075</v>
      </c>
      <c r="N371" s="18">
        <f t="shared" si="151"/>
        <v>212.584734513274</v>
      </c>
      <c r="O371" s="18">
        <f t="shared" si="152"/>
        <v>127.550840707965</v>
      </c>
      <c r="P371" s="18">
        <f t="shared" si="153"/>
        <v>170.067787610619</v>
      </c>
      <c r="Q371" s="18">
        <v>8430</v>
      </c>
      <c r="R371" s="26">
        <v>0</v>
      </c>
      <c r="S371" s="15">
        <v>-550.89</v>
      </c>
      <c r="T371" s="5">
        <v>0</v>
      </c>
      <c r="U371" s="5">
        <v>0</v>
      </c>
    </row>
    <row r="372" s="1" customFormat="1" ht="13.5" outlineLevel="2" spans="1:21">
      <c r="A372" s="15">
        <v>352</v>
      </c>
      <c r="B372" s="15" t="s">
        <v>764</v>
      </c>
      <c r="C372" s="16" t="s">
        <v>812</v>
      </c>
      <c r="D372" s="15" t="s">
        <v>813</v>
      </c>
      <c r="E372" s="15">
        <v>30</v>
      </c>
      <c r="F372" s="17">
        <v>2431</v>
      </c>
      <c r="G372" s="18">
        <v>1007.16</v>
      </c>
      <c r="H372" s="18">
        <v>791.68</v>
      </c>
      <c r="I372" s="18">
        <v>7907.09</v>
      </c>
      <c r="J372" s="18">
        <f t="shared" si="148"/>
        <v>1116.6114159292</v>
      </c>
      <c r="K372" s="18">
        <f>VLOOKUP(D372,'[1]8月'!$B$1:$G$65536,6,FALSE)</f>
        <v>486.2</v>
      </c>
      <c r="L372" s="18">
        <f t="shared" si="149"/>
        <v>9075.5185840708</v>
      </c>
      <c r="M372" s="18">
        <f t="shared" si="150"/>
        <v>94.809</v>
      </c>
      <c r="N372" s="18">
        <f t="shared" si="151"/>
        <v>226.88796460177</v>
      </c>
      <c r="O372" s="18">
        <f t="shared" si="152"/>
        <v>136.132778761062</v>
      </c>
      <c r="P372" s="18">
        <f t="shared" si="153"/>
        <v>181.510371681416</v>
      </c>
      <c r="Q372" s="18"/>
      <c r="R372" s="26">
        <v>8436.18</v>
      </c>
      <c r="S372" s="15"/>
      <c r="T372" s="5">
        <v>8436.18</v>
      </c>
      <c r="U372" s="5">
        <v>8436.18</v>
      </c>
    </row>
    <row r="373" s="1" customFormat="1" ht="13.5" outlineLevel="2" spans="1:21">
      <c r="A373" s="15">
        <v>353</v>
      </c>
      <c r="B373" s="15" t="s">
        <v>764</v>
      </c>
      <c r="C373" s="16" t="s">
        <v>814</v>
      </c>
      <c r="D373" s="15" t="s">
        <v>815</v>
      </c>
      <c r="E373" s="15">
        <v>30</v>
      </c>
      <c r="F373" s="17">
        <v>3248</v>
      </c>
      <c r="G373" s="18">
        <v>1345.65</v>
      </c>
      <c r="H373" s="18">
        <v>750.9</v>
      </c>
      <c r="I373" s="18">
        <v>7503.8</v>
      </c>
      <c r="J373" s="18">
        <f t="shared" si="148"/>
        <v>1104.46504424779</v>
      </c>
      <c r="K373" s="18">
        <f>VLOOKUP(D373,'[1]8月'!$B$1:$G$65536,6,FALSE)</f>
        <v>649.6</v>
      </c>
      <c r="L373" s="18">
        <f t="shared" si="149"/>
        <v>9145.48495575221</v>
      </c>
      <c r="M373" s="18">
        <f t="shared" si="150"/>
        <v>126.672</v>
      </c>
      <c r="N373" s="18">
        <f t="shared" si="151"/>
        <v>228.637123893805</v>
      </c>
      <c r="O373" s="18">
        <f t="shared" si="152"/>
        <v>137.182274336283</v>
      </c>
      <c r="P373" s="18">
        <f t="shared" si="153"/>
        <v>182.909699115044</v>
      </c>
      <c r="Q373" s="18">
        <v>8430</v>
      </c>
      <c r="R373" s="26">
        <v>40.08</v>
      </c>
      <c r="S373" s="15"/>
      <c r="T373" s="5">
        <v>40.08</v>
      </c>
      <c r="U373" s="5">
        <v>40.08</v>
      </c>
    </row>
    <row r="374" s="2" customFormat="1" ht="13.5" outlineLevel="1" spans="1:19">
      <c r="A374" s="19"/>
      <c r="B374" s="19" t="s">
        <v>816</v>
      </c>
      <c r="C374" s="20"/>
      <c r="D374" s="19"/>
      <c r="E374" s="19"/>
      <c r="F374" s="21">
        <f t="shared" ref="F374:R374" si="154">SUBTOTAL(9,F348:F373)</f>
        <v>77867</v>
      </c>
      <c r="G374" s="21">
        <f t="shared" si="154"/>
        <v>32260.31</v>
      </c>
      <c r="H374" s="21">
        <f t="shared" si="154"/>
        <v>17390.08</v>
      </c>
      <c r="I374" s="21">
        <f t="shared" si="154"/>
        <v>180709.67</v>
      </c>
      <c r="J374" s="21">
        <f t="shared" si="154"/>
        <v>26501.5998230089</v>
      </c>
      <c r="K374" s="21">
        <f t="shared" si="154"/>
        <v>14992.8</v>
      </c>
      <c r="L374" s="21">
        <f t="shared" si="154"/>
        <v>218851.260176991</v>
      </c>
      <c r="M374" s="21">
        <f t="shared" si="154"/>
        <v>3036.813</v>
      </c>
      <c r="N374" s="21">
        <f t="shared" si="154"/>
        <v>5471.28150442478</v>
      </c>
      <c r="O374" s="21">
        <f t="shared" si="154"/>
        <v>3282.76890265487</v>
      </c>
      <c r="P374" s="21">
        <f t="shared" si="154"/>
        <v>4377.02520353982</v>
      </c>
      <c r="Q374" s="21">
        <f t="shared" si="154"/>
        <v>25290</v>
      </c>
      <c r="R374" s="21">
        <f t="shared" si="154"/>
        <v>178361.46</v>
      </c>
      <c r="S374" s="19"/>
    </row>
    <row r="375" s="1" customFormat="1" ht="13.5" outlineLevel="2" spans="1:21">
      <c r="A375" s="15">
        <v>354</v>
      </c>
      <c r="B375" s="15" t="s">
        <v>817</v>
      </c>
      <c r="C375" s="16" t="s">
        <v>818</v>
      </c>
      <c r="D375" s="15" t="s">
        <v>819</v>
      </c>
      <c r="E375" s="15">
        <v>30</v>
      </c>
      <c r="F375" s="17">
        <v>3291</v>
      </c>
      <c r="G375" s="18">
        <v>1363.46</v>
      </c>
      <c r="H375" s="18">
        <v>766.61</v>
      </c>
      <c r="I375" s="18">
        <v>7416.26</v>
      </c>
      <c r="J375" s="18">
        <f t="shared" ref="J375:J399" si="155">(G375+H375+I375)/1.13*0.13</f>
        <v>1098.2503539823</v>
      </c>
      <c r="K375" s="18">
        <f>VLOOKUP(D375,'[1]8月'!$B$1:$G$65536,6,FALSE)</f>
        <v>658.2</v>
      </c>
      <c r="L375" s="18">
        <f t="shared" ref="L375:L399" si="156">(G375+H375+I375)-J375+(K375)</f>
        <v>9106.2796460177</v>
      </c>
      <c r="M375" s="18">
        <f t="shared" ref="M375:M399" si="157">(F375)*0.039</f>
        <v>128.349</v>
      </c>
      <c r="N375" s="18">
        <f t="shared" ref="N375:N399" si="158">L375*0.025</f>
        <v>227.656991150443</v>
      </c>
      <c r="O375" s="18">
        <f t="shared" ref="O375:O399" si="159">L375*0.015</f>
        <v>136.594194690265</v>
      </c>
      <c r="P375" s="18">
        <f t="shared" ref="P375:P399" si="160">L375*0.02</f>
        <v>182.125592920354</v>
      </c>
      <c r="Q375" s="18"/>
      <c r="R375" s="26">
        <v>8431.55</v>
      </c>
      <c r="S375" s="15"/>
      <c r="T375" s="5">
        <v>8431.55</v>
      </c>
      <c r="U375" s="5">
        <v>8431.55</v>
      </c>
    </row>
    <row r="376" s="1" customFormat="1" ht="13.5" outlineLevel="2" spans="1:21">
      <c r="A376" s="15">
        <v>355</v>
      </c>
      <c r="B376" s="15" t="s">
        <v>817</v>
      </c>
      <c r="C376" s="16" t="s">
        <v>820</v>
      </c>
      <c r="D376" s="15" t="s">
        <v>821</v>
      </c>
      <c r="E376" s="15">
        <v>30</v>
      </c>
      <c r="F376" s="17">
        <v>3271</v>
      </c>
      <c r="G376" s="18">
        <v>1355.18</v>
      </c>
      <c r="H376" s="18">
        <v>679.72</v>
      </c>
      <c r="I376" s="18">
        <v>7070.93</v>
      </c>
      <c r="J376" s="18">
        <f t="shared" si="155"/>
        <v>1047.57336283186</v>
      </c>
      <c r="K376" s="18">
        <f>VLOOKUP(D376,'[1]8月'!$B$1:$G$65536,6,FALSE)</f>
        <v>654.2</v>
      </c>
      <c r="L376" s="18">
        <f t="shared" si="156"/>
        <v>8712.45663716814</v>
      </c>
      <c r="M376" s="18">
        <f t="shared" si="157"/>
        <v>127.569</v>
      </c>
      <c r="N376" s="18">
        <f t="shared" si="158"/>
        <v>217.811415929204</v>
      </c>
      <c r="O376" s="18">
        <f t="shared" si="159"/>
        <v>130.686849557522</v>
      </c>
      <c r="P376" s="18">
        <f t="shared" si="160"/>
        <v>174.249132743363</v>
      </c>
      <c r="Q376" s="18"/>
      <c r="R376" s="26">
        <v>8062.14</v>
      </c>
      <c r="S376" s="15"/>
      <c r="T376" s="5">
        <v>8062.14</v>
      </c>
      <c r="U376" s="5">
        <v>8062.14</v>
      </c>
    </row>
    <row r="377" s="1" customFormat="1" ht="13.5" outlineLevel="2" spans="1:21">
      <c r="A377" s="15">
        <v>356</v>
      </c>
      <c r="B377" s="15" t="s">
        <v>817</v>
      </c>
      <c r="C377" s="16" t="s">
        <v>822</v>
      </c>
      <c r="D377" s="15" t="s">
        <v>823</v>
      </c>
      <c r="E377" s="15">
        <v>30</v>
      </c>
      <c r="F377" s="17">
        <v>3308</v>
      </c>
      <c r="G377" s="18">
        <v>1370.5</v>
      </c>
      <c r="H377" s="18">
        <v>808.72</v>
      </c>
      <c r="I377" s="18">
        <v>7611.14</v>
      </c>
      <c r="J377" s="18">
        <f t="shared" si="155"/>
        <v>1126.32460176991</v>
      </c>
      <c r="K377" s="18">
        <f>VLOOKUP(D377,'[1]8月'!$B$1:$G$65536,6,FALSE)</f>
        <v>661.6</v>
      </c>
      <c r="L377" s="18">
        <f t="shared" si="156"/>
        <v>9325.63539823009</v>
      </c>
      <c r="M377" s="18">
        <f t="shared" si="157"/>
        <v>129.012</v>
      </c>
      <c r="N377" s="18">
        <f t="shared" si="158"/>
        <v>233.140884955752</v>
      </c>
      <c r="O377" s="18">
        <f t="shared" si="159"/>
        <v>139.884530973451</v>
      </c>
      <c r="P377" s="18">
        <f t="shared" si="160"/>
        <v>186.512707964602</v>
      </c>
      <c r="Q377" s="18"/>
      <c r="R377" s="26">
        <v>8637.09</v>
      </c>
      <c r="S377" s="15"/>
      <c r="T377" s="5">
        <v>8637.09</v>
      </c>
      <c r="U377" s="5">
        <v>8637.09</v>
      </c>
    </row>
    <row r="378" s="1" customFormat="1" ht="13.5" outlineLevel="2" spans="1:21">
      <c r="A378" s="15">
        <v>357</v>
      </c>
      <c r="B378" s="15" t="s">
        <v>817</v>
      </c>
      <c r="C378" s="16" t="s">
        <v>824</v>
      </c>
      <c r="D378" s="15" t="s">
        <v>825</v>
      </c>
      <c r="E378" s="15">
        <v>30</v>
      </c>
      <c r="F378" s="17">
        <v>3041</v>
      </c>
      <c r="G378" s="18">
        <v>1259.89</v>
      </c>
      <c r="H378" s="18">
        <v>617.56</v>
      </c>
      <c r="I378" s="18">
        <v>6802.72</v>
      </c>
      <c r="J378" s="18">
        <f t="shared" si="155"/>
        <v>998.603628318584</v>
      </c>
      <c r="K378" s="18"/>
      <c r="L378" s="18">
        <f t="shared" si="156"/>
        <v>7681.56637168142</v>
      </c>
      <c r="M378" s="18">
        <f t="shared" si="157"/>
        <v>118.599</v>
      </c>
      <c r="N378" s="18">
        <f t="shared" si="158"/>
        <v>192.039159292035</v>
      </c>
      <c r="O378" s="18">
        <f t="shared" si="159"/>
        <v>115.223495575221</v>
      </c>
      <c r="P378" s="18">
        <f t="shared" si="160"/>
        <v>153.631327433628</v>
      </c>
      <c r="Q378" s="18"/>
      <c r="R378" s="26">
        <v>7102.07</v>
      </c>
      <c r="S378" s="15"/>
      <c r="T378" s="5">
        <v>7102.07</v>
      </c>
      <c r="U378" s="5">
        <v>7102.07</v>
      </c>
    </row>
    <row r="379" s="1" customFormat="1" ht="13.5" outlineLevel="2" spans="1:21">
      <c r="A379" s="15">
        <v>358</v>
      </c>
      <c r="B379" s="15" t="s">
        <v>817</v>
      </c>
      <c r="C379" s="16" t="s">
        <v>826</v>
      </c>
      <c r="D379" s="15" t="s">
        <v>827</v>
      </c>
      <c r="E379" s="15">
        <v>30</v>
      </c>
      <c r="F379" s="17">
        <v>3038</v>
      </c>
      <c r="G379" s="18">
        <v>1258.64</v>
      </c>
      <c r="H379" s="18">
        <v>778.98</v>
      </c>
      <c r="I379" s="18">
        <v>7342.21</v>
      </c>
      <c r="J379" s="18">
        <f t="shared" si="155"/>
        <v>1079.09548672566</v>
      </c>
      <c r="K379" s="18">
        <f>VLOOKUP(D379,'[1]8月'!$B$1:$G$65536,6,FALSE)</f>
        <v>607.6</v>
      </c>
      <c r="L379" s="18">
        <f t="shared" si="156"/>
        <v>8908.33451327434</v>
      </c>
      <c r="M379" s="18">
        <f t="shared" si="157"/>
        <v>118.482</v>
      </c>
      <c r="N379" s="18">
        <f t="shared" si="158"/>
        <v>222.708362831858</v>
      </c>
      <c r="O379" s="18">
        <f t="shared" si="159"/>
        <v>133.625017699115</v>
      </c>
      <c r="P379" s="18">
        <f t="shared" si="160"/>
        <v>178.166690265487</v>
      </c>
      <c r="Q379" s="18"/>
      <c r="R379" s="26">
        <v>8255.35</v>
      </c>
      <c r="S379" s="15"/>
      <c r="T379" s="5">
        <v>8255.35</v>
      </c>
      <c r="U379" s="5">
        <v>8255.35</v>
      </c>
    </row>
    <row r="380" s="1" customFormat="1" ht="13.5" outlineLevel="2" spans="1:21">
      <c r="A380" s="15">
        <v>359</v>
      </c>
      <c r="B380" s="15" t="s">
        <v>817</v>
      </c>
      <c r="C380" s="16" t="s">
        <v>828</v>
      </c>
      <c r="D380" s="15" t="s">
        <v>829</v>
      </c>
      <c r="E380" s="15">
        <v>30</v>
      </c>
      <c r="F380" s="17">
        <v>3286</v>
      </c>
      <c r="G380" s="18">
        <v>1361.39</v>
      </c>
      <c r="H380" s="18">
        <v>611.54</v>
      </c>
      <c r="I380" s="18">
        <v>6352.8</v>
      </c>
      <c r="J380" s="18">
        <f t="shared" si="155"/>
        <v>957.827345132744</v>
      </c>
      <c r="K380" s="18">
        <f>VLOOKUP(D380,'[1]8月'!$B$1:$G$65536,6,FALSE)</f>
        <v>657.2</v>
      </c>
      <c r="L380" s="18">
        <f t="shared" si="156"/>
        <v>8025.10265486726</v>
      </c>
      <c r="M380" s="18">
        <f t="shared" si="157"/>
        <v>128.154</v>
      </c>
      <c r="N380" s="18">
        <f t="shared" si="158"/>
        <v>200.627566371681</v>
      </c>
      <c r="O380" s="18">
        <f t="shared" si="159"/>
        <v>120.376539823009</v>
      </c>
      <c r="P380" s="18">
        <f t="shared" si="160"/>
        <v>160.502053097345</v>
      </c>
      <c r="Q380" s="18"/>
      <c r="R380" s="26">
        <v>7415.44</v>
      </c>
      <c r="S380" s="15"/>
      <c r="T380" s="5">
        <v>7415.44</v>
      </c>
      <c r="U380" s="5">
        <v>7415.44</v>
      </c>
    </row>
    <row r="381" s="1" customFormat="1" ht="13.5" outlineLevel="2" spans="1:21">
      <c r="A381" s="15">
        <v>360</v>
      </c>
      <c r="B381" s="15" t="s">
        <v>817</v>
      </c>
      <c r="C381" s="16" t="s">
        <v>830</v>
      </c>
      <c r="D381" s="15" t="s">
        <v>831</v>
      </c>
      <c r="E381" s="15">
        <v>30</v>
      </c>
      <c r="F381" s="17">
        <v>2283</v>
      </c>
      <c r="G381" s="18">
        <v>945.85</v>
      </c>
      <c r="H381" s="18">
        <v>459.49</v>
      </c>
      <c r="I381" s="18">
        <v>4926.54</v>
      </c>
      <c r="J381" s="18">
        <f t="shared" si="155"/>
        <v>728.446371681416</v>
      </c>
      <c r="K381" s="18">
        <f>VLOOKUP(D381,'[1]8月'!$B$1:$G$65536,6,FALSE)</f>
        <v>456.6</v>
      </c>
      <c r="L381" s="18">
        <f t="shared" si="156"/>
        <v>6060.03362831858</v>
      </c>
      <c r="M381" s="18">
        <f t="shared" si="157"/>
        <v>89.037</v>
      </c>
      <c r="N381" s="18">
        <f t="shared" si="158"/>
        <v>151.500840707965</v>
      </c>
      <c r="O381" s="18">
        <f t="shared" si="159"/>
        <v>90.9005044247788</v>
      </c>
      <c r="P381" s="18">
        <f t="shared" si="160"/>
        <v>121.200672566372</v>
      </c>
      <c r="Q381" s="18"/>
      <c r="R381" s="26">
        <v>5607.39</v>
      </c>
      <c r="S381" s="15"/>
      <c r="T381" s="5">
        <v>5607.39</v>
      </c>
      <c r="U381" s="5">
        <v>5607.39</v>
      </c>
    </row>
    <row r="382" s="1" customFormat="1" ht="13.5" outlineLevel="2" spans="1:21">
      <c r="A382" s="15">
        <v>361</v>
      </c>
      <c r="B382" s="15" t="s">
        <v>817</v>
      </c>
      <c r="C382" s="16" t="s">
        <v>832</v>
      </c>
      <c r="D382" s="15" t="s">
        <v>833</v>
      </c>
      <c r="E382" s="15">
        <v>30</v>
      </c>
      <c r="F382" s="17">
        <v>2789</v>
      </c>
      <c r="G382" s="18">
        <v>1155.48</v>
      </c>
      <c r="H382" s="18">
        <v>655.33</v>
      </c>
      <c r="I382" s="18">
        <v>6891.68</v>
      </c>
      <c r="J382" s="18">
        <f t="shared" si="155"/>
        <v>1001.1714159292</v>
      </c>
      <c r="K382" s="18">
        <f>VLOOKUP(D382,'[1]8月'!$B$1:$G$65536,6,FALSE)</f>
        <v>557.8</v>
      </c>
      <c r="L382" s="18">
        <f t="shared" si="156"/>
        <v>8259.11858407079</v>
      </c>
      <c r="M382" s="18">
        <f t="shared" si="157"/>
        <v>108.771</v>
      </c>
      <c r="N382" s="18">
        <f t="shared" si="158"/>
        <v>206.47796460177</v>
      </c>
      <c r="O382" s="18">
        <f t="shared" si="159"/>
        <v>123.886778761062</v>
      </c>
      <c r="P382" s="18">
        <f t="shared" si="160"/>
        <v>165.182371681416</v>
      </c>
      <c r="Q382" s="18"/>
      <c r="R382" s="26">
        <v>7654.8</v>
      </c>
      <c r="S382" s="15"/>
      <c r="T382" s="5">
        <v>7654.8</v>
      </c>
      <c r="U382" s="5">
        <v>7654.8</v>
      </c>
    </row>
    <row r="383" s="1" customFormat="1" ht="13.5" outlineLevel="2" spans="1:21">
      <c r="A383" s="15">
        <v>362</v>
      </c>
      <c r="B383" s="15" t="s">
        <v>817</v>
      </c>
      <c r="C383" s="16" t="s">
        <v>834</v>
      </c>
      <c r="D383" s="15" t="s">
        <v>835</v>
      </c>
      <c r="E383" s="15">
        <v>30</v>
      </c>
      <c r="F383" s="17">
        <v>3095</v>
      </c>
      <c r="G383" s="18">
        <v>1282.26</v>
      </c>
      <c r="H383" s="18">
        <v>717.15</v>
      </c>
      <c r="I383" s="18">
        <v>7400.09</v>
      </c>
      <c r="J383" s="18">
        <f t="shared" si="155"/>
        <v>1081.35840707965</v>
      </c>
      <c r="K383" s="18">
        <f>VLOOKUP(D383,'[1]8月'!$B$1:$G$65536,6,FALSE)</f>
        <v>619</v>
      </c>
      <c r="L383" s="18">
        <f t="shared" si="156"/>
        <v>8937.14159292035</v>
      </c>
      <c r="M383" s="18">
        <f t="shared" si="157"/>
        <v>120.705</v>
      </c>
      <c r="N383" s="18">
        <f t="shared" si="158"/>
        <v>223.428539823009</v>
      </c>
      <c r="O383" s="18">
        <f t="shared" si="159"/>
        <v>134.057123893805</v>
      </c>
      <c r="P383" s="18">
        <f t="shared" si="160"/>
        <v>178.742831858407</v>
      </c>
      <c r="Q383" s="18"/>
      <c r="R383" s="26">
        <v>8280.21</v>
      </c>
      <c r="S383" s="15"/>
      <c r="T383" s="5">
        <v>8280.21</v>
      </c>
      <c r="U383" s="5">
        <v>8280.21</v>
      </c>
    </row>
    <row r="384" s="1" customFormat="1" ht="13.5" outlineLevel="2" spans="1:21">
      <c r="A384" s="15">
        <v>363</v>
      </c>
      <c r="B384" s="15" t="s">
        <v>817</v>
      </c>
      <c r="C384" s="16" t="s">
        <v>836</v>
      </c>
      <c r="D384" s="15" t="s">
        <v>837</v>
      </c>
      <c r="E384" s="15">
        <v>30</v>
      </c>
      <c r="F384" s="17">
        <v>2596</v>
      </c>
      <c r="G384" s="18">
        <v>1075.52</v>
      </c>
      <c r="H384" s="18">
        <v>705.79</v>
      </c>
      <c r="I384" s="18">
        <v>7144.44</v>
      </c>
      <c r="J384" s="18">
        <f t="shared" si="155"/>
        <v>1026.85619469027</v>
      </c>
      <c r="K384" s="18">
        <f>VLOOKUP(D384,'[1]8月'!$B$1:$G$65536,6,FALSE)</f>
        <v>519.2</v>
      </c>
      <c r="L384" s="18">
        <f t="shared" si="156"/>
        <v>8418.09380530973</v>
      </c>
      <c r="M384" s="18">
        <f t="shared" si="157"/>
        <v>101.244</v>
      </c>
      <c r="N384" s="18">
        <f t="shared" si="158"/>
        <v>210.452345132743</v>
      </c>
      <c r="O384" s="18">
        <f t="shared" si="159"/>
        <v>126.271407079646</v>
      </c>
      <c r="P384" s="18">
        <f t="shared" si="160"/>
        <v>168.361876106195</v>
      </c>
      <c r="Q384" s="18"/>
      <c r="R384" s="26">
        <v>7811.76</v>
      </c>
      <c r="S384" s="15"/>
      <c r="T384" s="5">
        <v>7811.76</v>
      </c>
      <c r="U384" s="5">
        <v>7811.76</v>
      </c>
    </row>
    <row r="385" s="1" customFormat="1" ht="13.5" outlineLevel="2" spans="1:21">
      <c r="A385" s="15">
        <v>364</v>
      </c>
      <c r="B385" s="15" t="s">
        <v>817</v>
      </c>
      <c r="C385" s="16" t="s">
        <v>838</v>
      </c>
      <c r="D385" s="15" t="s">
        <v>839</v>
      </c>
      <c r="E385" s="15">
        <v>30</v>
      </c>
      <c r="F385" s="17">
        <v>3355</v>
      </c>
      <c r="G385" s="18">
        <v>1389.98</v>
      </c>
      <c r="H385" s="18">
        <v>727.18</v>
      </c>
      <c r="I385" s="18">
        <v>7717.59</v>
      </c>
      <c r="J385" s="18">
        <f t="shared" si="155"/>
        <v>1131.4314159292</v>
      </c>
      <c r="K385" s="18">
        <f>VLOOKUP(D385,'[1]8月'!$B$1:$G$65536,6,FALSE)</f>
        <v>671</v>
      </c>
      <c r="L385" s="18">
        <f t="shared" si="156"/>
        <v>9374.3185840708</v>
      </c>
      <c r="M385" s="18">
        <f t="shared" si="157"/>
        <v>130.845</v>
      </c>
      <c r="N385" s="18">
        <f t="shared" si="158"/>
        <v>234.35796460177</v>
      </c>
      <c r="O385" s="18">
        <f t="shared" si="159"/>
        <v>140.614778761062</v>
      </c>
      <c r="P385" s="18">
        <f t="shared" si="160"/>
        <v>187.486371681416</v>
      </c>
      <c r="Q385" s="18"/>
      <c r="R385" s="26">
        <v>8681.01</v>
      </c>
      <c r="S385" s="15"/>
      <c r="T385" s="5">
        <v>8681.01</v>
      </c>
      <c r="U385" s="5">
        <v>8681.01</v>
      </c>
    </row>
    <row r="386" s="1" customFormat="1" ht="13.5" outlineLevel="2" spans="1:21">
      <c r="A386" s="15">
        <v>365</v>
      </c>
      <c r="B386" s="15" t="s">
        <v>817</v>
      </c>
      <c r="C386" s="16" t="s">
        <v>840</v>
      </c>
      <c r="D386" s="15" t="s">
        <v>841</v>
      </c>
      <c r="E386" s="15">
        <v>30</v>
      </c>
      <c r="F386" s="17">
        <v>3517</v>
      </c>
      <c r="G386" s="18">
        <v>1457.09</v>
      </c>
      <c r="H386" s="18">
        <v>759.93</v>
      </c>
      <c r="I386" s="18">
        <v>7830.22</v>
      </c>
      <c r="J386" s="18">
        <f t="shared" si="155"/>
        <v>1155.87716814159</v>
      </c>
      <c r="K386" s="18">
        <f>VLOOKUP(D386,'[1]8月'!$B$1:$G$65536,6,FALSE)</f>
        <v>703.4</v>
      </c>
      <c r="L386" s="18">
        <f t="shared" si="156"/>
        <v>9594.76283185841</v>
      </c>
      <c r="M386" s="18">
        <f t="shared" si="157"/>
        <v>137.163</v>
      </c>
      <c r="N386" s="18">
        <f t="shared" si="158"/>
        <v>239.86907079646</v>
      </c>
      <c r="O386" s="18">
        <f t="shared" si="159"/>
        <v>143.921442477876</v>
      </c>
      <c r="P386" s="18">
        <f t="shared" si="160"/>
        <v>191.895256637168</v>
      </c>
      <c r="Q386" s="18"/>
      <c r="R386" s="26">
        <v>8881.91</v>
      </c>
      <c r="S386" s="15"/>
      <c r="T386" s="5">
        <v>8881.91</v>
      </c>
      <c r="U386" s="5">
        <v>8881.91</v>
      </c>
    </row>
    <row r="387" s="1" customFormat="1" ht="13.5" outlineLevel="2" spans="1:21">
      <c r="A387" s="15">
        <v>366</v>
      </c>
      <c r="B387" s="15" t="s">
        <v>817</v>
      </c>
      <c r="C387" s="16" t="s">
        <v>842</v>
      </c>
      <c r="D387" s="15" t="s">
        <v>843</v>
      </c>
      <c r="E387" s="15">
        <v>30</v>
      </c>
      <c r="F387" s="17">
        <v>3172</v>
      </c>
      <c r="G387" s="18">
        <v>1314.16</v>
      </c>
      <c r="H387" s="18">
        <v>676.38</v>
      </c>
      <c r="I387" s="18">
        <v>7007.53</v>
      </c>
      <c r="J387" s="18">
        <f t="shared" si="155"/>
        <v>1035.17619469027</v>
      </c>
      <c r="K387" s="18">
        <f>VLOOKUP(D387,'[1]8月'!$B$1:$G$65536,6,FALSE)</f>
        <v>634.4</v>
      </c>
      <c r="L387" s="18">
        <f t="shared" si="156"/>
        <v>8597.29380530973</v>
      </c>
      <c r="M387" s="18">
        <f t="shared" si="157"/>
        <v>123.708</v>
      </c>
      <c r="N387" s="18">
        <f t="shared" si="158"/>
        <v>214.932345132743</v>
      </c>
      <c r="O387" s="18">
        <f t="shared" si="159"/>
        <v>128.959407079646</v>
      </c>
      <c r="P387" s="18">
        <f t="shared" si="160"/>
        <v>171.945876106195</v>
      </c>
      <c r="Q387" s="18"/>
      <c r="R387" s="26">
        <v>7957.75</v>
      </c>
      <c r="S387" s="15"/>
      <c r="T387" s="5">
        <v>7957.75</v>
      </c>
      <c r="U387" s="5">
        <v>7957.75</v>
      </c>
    </row>
    <row r="388" s="1" customFormat="1" ht="13.5" outlineLevel="2" spans="1:21">
      <c r="A388" s="15">
        <v>367</v>
      </c>
      <c r="B388" s="15" t="s">
        <v>817</v>
      </c>
      <c r="C388" s="16" t="s">
        <v>844</v>
      </c>
      <c r="D388" s="15" t="s">
        <v>845</v>
      </c>
      <c r="E388" s="15">
        <v>30</v>
      </c>
      <c r="F388" s="17">
        <v>3556</v>
      </c>
      <c r="G388" s="18">
        <v>1473.25</v>
      </c>
      <c r="H388" s="18">
        <v>674.37</v>
      </c>
      <c r="I388" s="18">
        <v>6825.68</v>
      </c>
      <c r="J388" s="18">
        <f t="shared" si="155"/>
        <v>1032.32654867257</v>
      </c>
      <c r="K388" s="18">
        <f>VLOOKUP(D388,'[1]8月'!$B$1:$G$65536,6,FALSE)</f>
        <v>711.2</v>
      </c>
      <c r="L388" s="18">
        <f t="shared" si="156"/>
        <v>8652.17345132743</v>
      </c>
      <c r="M388" s="18">
        <f t="shared" si="157"/>
        <v>138.684</v>
      </c>
      <c r="N388" s="18">
        <f t="shared" si="158"/>
        <v>216.304336283186</v>
      </c>
      <c r="O388" s="18">
        <f t="shared" si="159"/>
        <v>129.782601769911</v>
      </c>
      <c r="P388" s="18">
        <f t="shared" si="160"/>
        <v>173.043469026549</v>
      </c>
      <c r="Q388" s="18"/>
      <c r="R388" s="26">
        <v>7994.36</v>
      </c>
      <c r="S388" s="15"/>
      <c r="T388" s="5">
        <v>7994.36</v>
      </c>
      <c r="U388" s="5">
        <v>7994.36</v>
      </c>
    </row>
    <row r="389" s="1" customFormat="1" ht="13.5" outlineLevel="2" spans="1:21">
      <c r="A389" s="15">
        <v>368</v>
      </c>
      <c r="B389" s="15" t="s">
        <v>817</v>
      </c>
      <c r="C389" s="16" t="s">
        <v>846</v>
      </c>
      <c r="D389" s="15" t="s">
        <v>847</v>
      </c>
      <c r="E389" s="15">
        <v>30</v>
      </c>
      <c r="F389" s="17">
        <v>2962</v>
      </c>
      <c r="G389" s="18">
        <v>1227.16</v>
      </c>
      <c r="H389" s="18">
        <v>709.46</v>
      </c>
      <c r="I389" s="18">
        <v>7105.68</v>
      </c>
      <c r="J389" s="18">
        <f t="shared" si="155"/>
        <v>1040.26460176991</v>
      </c>
      <c r="K389" s="18">
        <f>VLOOKUP(D389,'[1]8月'!$B$1:$G$65536,6,FALSE)</f>
        <v>592.4</v>
      </c>
      <c r="L389" s="18">
        <f t="shared" si="156"/>
        <v>8594.43539823009</v>
      </c>
      <c r="M389" s="18">
        <f t="shared" si="157"/>
        <v>115.518</v>
      </c>
      <c r="N389" s="18">
        <f t="shared" si="158"/>
        <v>214.860884955752</v>
      </c>
      <c r="O389" s="18">
        <f t="shared" si="159"/>
        <v>128.916530973451</v>
      </c>
      <c r="P389" s="18">
        <f t="shared" si="160"/>
        <v>171.888707964602</v>
      </c>
      <c r="Q389" s="18"/>
      <c r="R389" s="26">
        <v>7963.25</v>
      </c>
      <c r="S389" s="15"/>
      <c r="T389" s="5">
        <v>7963.25</v>
      </c>
      <c r="U389" s="5">
        <v>7963.25</v>
      </c>
    </row>
    <row r="390" s="1" customFormat="1" ht="13.5" outlineLevel="2" spans="1:21">
      <c r="A390" s="15">
        <v>369</v>
      </c>
      <c r="B390" s="15" t="s">
        <v>817</v>
      </c>
      <c r="C390" s="16" t="s">
        <v>848</v>
      </c>
      <c r="D390" s="15" t="s">
        <v>849</v>
      </c>
      <c r="E390" s="15">
        <v>30</v>
      </c>
      <c r="F390" s="17">
        <v>6374</v>
      </c>
      <c r="G390" s="18">
        <v>2640.75</v>
      </c>
      <c r="H390" s="18">
        <v>1045.65</v>
      </c>
      <c r="I390" s="18">
        <v>10638.33</v>
      </c>
      <c r="J390" s="18">
        <f t="shared" si="155"/>
        <v>1647.97778761062</v>
      </c>
      <c r="K390" s="18">
        <f>VLOOKUP(D390,'[1]8月'!$B$1:$G$65536,6,FALSE)</f>
        <v>1274.8</v>
      </c>
      <c r="L390" s="18">
        <f t="shared" si="156"/>
        <v>13951.5522123894</v>
      </c>
      <c r="M390" s="18">
        <f t="shared" si="157"/>
        <v>248.586</v>
      </c>
      <c r="N390" s="18">
        <f t="shared" si="158"/>
        <v>348.788805309734</v>
      </c>
      <c r="O390" s="18">
        <f t="shared" si="159"/>
        <v>209.273283185841</v>
      </c>
      <c r="P390" s="18">
        <f t="shared" si="160"/>
        <v>279.031044247788</v>
      </c>
      <c r="Q390" s="18"/>
      <c r="R390" s="26">
        <v>12865.87</v>
      </c>
      <c r="S390" s="15"/>
      <c r="T390" s="5">
        <v>12865.87</v>
      </c>
      <c r="U390" s="5">
        <v>12865.87</v>
      </c>
    </row>
    <row r="391" s="1" customFormat="1" ht="13.5" outlineLevel="2" spans="1:21">
      <c r="A391" s="15">
        <v>370</v>
      </c>
      <c r="B391" s="15" t="s">
        <v>817</v>
      </c>
      <c r="C391" s="16" t="s">
        <v>850</v>
      </c>
      <c r="D391" s="15" t="s">
        <v>851</v>
      </c>
      <c r="E391" s="15">
        <v>30</v>
      </c>
      <c r="F391" s="17">
        <v>3231</v>
      </c>
      <c r="G391" s="18">
        <v>1338.6</v>
      </c>
      <c r="H391" s="18">
        <v>650.65</v>
      </c>
      <c r="I391" s="18">
        <v>6902.57</v>
      </c>
      <c r="J391" s="18">
        <f t="shared" si="155"/>
        <v>1022.95274336283</v>
      </c>
      <c r="K391" s="18">
        <f>VLOOKUP(D391,'[1]8月'!$B$1:$G$65536,6,FALSE)</f>
        <v>646.2</v>
      </c>
      <c r="L391" s="18">
        <f t="shared" si="156"/>
        <v>8515.06725663717</v>
      </c>
      <c r="M391" s="18">
        <f t="shared" si="157"/>
        <v>126.009</v>
      </c>
      <c r="N391" s="18">
        <f t="shared" si="158"/>
        <v>212.876681415929</v>
      </c>
      <c r="O391" s="18">
        <f t="shared" si="159"/>
        <v>127.726008849558</v>
      </c>
      <c r="P391" s="18">
        <f t="shared" si="160"/>
        <v>170.301345132743</v>
      </c>
      <c r="Q391" s="18"/>
      <c r="R391" s="26">
        <v>7878.15</v>
      </c>
      <c r="S391" s="15"/>
      <c r="T391" s="5">
        <v>7878.15</v>
      </c>
      <c r="U391" s="5">
        <v>7878.15</v>
      </c>
    </row>
    <row r="392" s="1" customFormat="1" ht="13.5" outlineLevel="2" spans="1:21">
      <c r="A392" s="15">
        <v>371</v>
      </c>
      <c r="B392" s="15" t="s">
        <v>817</v>
      </c>
      <c r="C392" s="16" t="s">
        <v>852</v>
      </c>
      <c r="D392" s="15" t="s">
        <v>853</v>
      </c>
      <c r="E392" s="15">
        <v>30</v>
      </c>
      <c r="F392" s="17">
        <v>3301</v>
      </c>
      <c r="G392" s="18">
        <v>1367.6</v>
      </c>
      <c r="H392" s="18">
        <v>798.36</v>
      </c>
      <c r="I392" s="18">
        <v>7508.38</v>
      </c>
      <c r="J392" s="18">
        <f t="shared" si="155"/>
        <v>1112.97716814159</v>
      </c>
      <c r="K392" s="18">
        <f>VLOOKUP(D392,'[1]8月'!$B$1:$G$65536,6,FALSE)</f>
        <v>660.2</v>
      </c>
      <c r="L392" s="18">
        <f t="shared" si="156"/>
        <v>9221.56283185841</v>
      </c>
      <c r="M392" s="18">
        <f t="shared" si="157"/>
        <v>128.739</v>
      </c>
      <c r="N392" s="18">
        <f t="shared" si="158"/>
        <v>230.53907079646</v>
      </c>
      <c r="O392" s="18">
        <f t="shared" si="159"/>
        <v>138.323442477876</v>
      </c>
      <c r="P392" s="18">
        <f t="shared" si="160"/>
        <v>184.431256637168</v>
      </c>
      <c r="Q392" s="18"/>
      <c r="R392" s="26">
        <v>8539.53</v>
      </c>
      <c r="S392" s="15"/>
      <c r="T392" s="5">
        <v>8539.53</v>
      </c>
      <c r="U392" s="5">
        <v>8539.53</v>
      </c>
    </row>
    <row r="393" s="1" customFormat="1" ht="13.5" outlineLevel="2" spans="1:21">
      <c r="A393" s="15">
        <v>372</v>
      </c>
      <c r="B393" s="15" t="s">
        <v>817</v>
      </c>
      <c r="C393" s="16" t="s">
        <v>854</v>
      </c>
      <c r="D393" s="15" t="s">
        <v>855</v>
      </c>
      <c r="E393" s="15">
        <v>30</v>
      </c>
      <c r="F393" s="17">
        <v>2725</v>
      </c>
      <c r="G393" s="18">
        <v>1128.97</v>
      </c>
      <c r="H393" s="18">
        <v>553.07</v>
      </c>
      <c r="I393" s="18">
        <v>6095.03</v>
      </c>
      <c r="J393" s="18">
        <f t="shared" si="155"/>
        <v>894.707168141593</v>
      </c>
      <c r="K393" s="18">
        <f>VLOOKUP(D393,'[1]8月'!$B$1:$G$65536,6,FALSE)</f>
        <v>545</v>
      </c>
      <c r="L393" s="18">
        <f t="shared" si="156"/>
        <v>7427.36283185841</v>
      </c>
      <c r="M393" s="18">
        <f t="shared" si="157"/>
        <v>106.275</v>
      </c>
      <c r="N393" s="18">
        <f t="shared" si="158"/>
        <v>185.68407079646</v>
      </c>
      <c r="O393" s="18">
        <f t="shared" si="159"/>
        <v>111.410442477876</v>
      </c>
      <c r="P393" s="18">
        <f t="shared" si="160"/>
        <v>148.547256637168</v>
      </c>
      <c r="Q393" s="18"/>
      <c r="R393" s="26">
        <v>6875.45</v>
      </c>
      <c r="S393" s="15"/>
      <c r="T393" s="5">
        <v>6875.45</v>
      </c>
      <c r="U393" s="5">
        <v>6875.45</v>
      </c>
    </row>
    <row r="394" s="1" customFormat="1" ht="13.5" outlineLevel="2" spans="1:21">
      <c r="A394" s="15">
        <v>373</v>
      </c>
      <c r="B394" s="15" t="s">
        <v>817</v>
      </c>
      <c r="C394" s="16" t="s">
        <v>856</v>
      </c>
      <c r="D394" s="15" t="s">
        <v>857</v>
      </c>
      <c r="E394" s="15">
        <v>30</v>
      </c>
      <c r="F394" s="17">
        <v>3189</v>
      </c>
      <c r="G394" s="18">
        <v>1321.2</v>
      </c>
      <c r="H394" s="18">
        <v>697.1</v>
      </c>
      <c r="I394" s="18">
        <v>7224.96</v>
      </c>
      <c r="J394" s="18">
        <f t="shared" si="155"/>
        <v>1063.38389380531</v>
      </c>
      <c r="K394" s="18">
        <f>VLOOKUP(D394,'[1]8月'!$B$1:$G$65536,6,FALSE)</f>
        <v>637.8</v>
      </c>
      <c r="L394" s="18">
        <f t="shared" si="156"/>
        <v>8817.67610619469</v>
      </c>
      <c r="M394" s="18">
        <f t="shared" si="157"/>
        <v>124.371</v>
      </c>
      <c r="N394" s="18">
        <f t="shared" si="158"/>
        <v>220.441902654867</v>
      </c>
      <c r="O394" s="18">
        <f t="shared" si="159"/>
        <v>132.26514159292</v>
      </c>
      <c r="P394" s="18">
        <f t="shared" si="160"/>
        <v>176.353522123894</v>
      </c>
      <c r="Q394" s="18"/>
      <c r="R394" s="26">
        <v>8164.24</v>
      </c>
      <c r="S394" s="15"/>
      <c r="T394" s="5">
        <v>8164.24</v>
      </c>
      <c r="U394" s="5">
        <v>8164.24</v>
      </c>
    </row>
    <row r="395" s="1" customFormat="1" ht="13.5" outlineLevel="2" spans="1:21">
      <c r="A395" s="15">
        <v>374</v>
      </c>
      <c r="B395" s="15" t="s">
        <v>817</v>
      </c>
      <c r="C395" s="16" t="s">
        <v>858</v>
      </c>
      <c r="D395" s="15" t="s">
        <v>859</v>
      </c>
      <c r="E395" s="15">
        <v>30</v>
      </c>
      <c r="F395" s="17">
        <v>3488</v>
      </c>
      <c r="G395" s="18">
        <v>1445.08</v>
      </c>
      <c r="H395" s="18">
        <v>804.71</v>
      </c>
      <c r="I395" s="18">
        <v>8138.45</v>
      </c>
      <c r="J395" s="18">
        <f t="shared" si="155"/>
        <v>1195.10725663717</v>
      </c>
      <c r="K395" s="18">
        <f>VLOOKUP(D395,'[1]8月'!$B$1:$G$65536,6,FALSE)</f>
        <v>697.6</v>
      </c>
      <c r="L395" s="18">
        <f t="shared" si="156"/>
        <v>9890.73274336283</v>
      </c>
      <c r="M395" s="18">
        <f t="shared" si="157"/>
        <v>136.032</v>
      </c>
      <c r="N395" s="18">
        <f t="shared" si="158"/>
        <v>247.268318584071</v>
      </c>
      <c r="O395" s="18">
        <f t="shared" si="159"/>
        <v>148.360991150442</v>
      </c>
      <c r="P395" s="18">
        <f t="shared" si="160"/>
        <v>197.814654867257</v>
      </c>
      <c r="Q395" s="18"/>
      <c r="R395" s="26">
        <v>9161.26</v>
      </c>
      <c r="S395" s="15"/>
      <c r="T395" s="5">
        <v>9161.26</v>
      </c>
      <c r="U395" s="5">
        <v>9161.26</v>
      </c>
    </row>
    <row r="396" s="1" customFormat="1" ht="13.5" outlineLevel="2" spans="1:21">
      <c r="A396" s="15">
        <v>375</v>
      </c>
      <c r="B396" s="15" t="s">
        <v>817</v>
      </c>
      <c r="C396" s="16" t="s">
        <v>860</v>
      </c>
      <c r="D396" s="15" t="s">
        <v>861</v>
      </c>
      <c r="E396" s="15">
        <v>30</v>
      </c>
      <c r="F396" s="17">
        <v>3170</v>
      </c>
      <c r="G396" s="18">
        <v>1313.33</v>
      </c>
      <c r="H396" s="18">
        <v>667.69</v>
      </c>
      <c r="I396" s="18">
        <v>7023.57</v>
      </c>
      <c r="J396" s="18">
        <f t="shared" si="155"/>
        <v>1035.92628318584</v>
      </c>
      <c r="K396" s="18">
        <f>VLOOKUP(D396,'[1]8月'!$B$1:$G$65536,6,FALSE)</f>
        <v>634</v>
      </c>
      <c r="L396" s="18">
        <f t="shared" si="156"/>
        <v>8602.66371681416</v>
      </c>
      <c r="M396" s="18">
        <f t="shared" si="157"/>
        <v>123.63</v>
      </c>
      <c r="N396" s="18">
        <f t="shared" si="158"/>
        <v>215.066592920354</v>
      </c>
      <c r="O396" s="18">
        <f t="shared" si="159"/>
        <v>129.039955752212</v>
      </c>
      <c r="P396" s="18">
        <f t="shared" si="160"/>
        <v>172.053274336283</v>
      </c>
      <c r="Q396" s="18"/>
      <c r="R396" s="26">
        <v>7962.87</v>
      </c>
      <c r="S396" s="15"/>
      <c r="T396" s="5">
        <v>7962.87</v>
      </c>
      <c r="U396" s="5">
        <v>7962.87</v>
      </c>
    </row>
    <row r="397" s="1" customFormat="1" ht="13.5" outlineLevel="2" spans="1:21">
      <c r="A397" s="15">
        <v>376</v>
      </c>
      <c r="B397" s="15" t="s">
        <v>817</v>
      </c>
      <c r="C397" s="16" t="s">
        <v>862</v>
      </c>
      <c r="D397" s="15" t="s">
        <v>863</v>
      </c>
      <c r="E397" s="15">
        <v>30</v>
      </c>
      <c r="F397" s="17">
        <v>3425</v>
      </c>
      <c r="G397" s="18">
        <v>1418.98</v>
      </c>
      <c r="H397" s="18">
        <v>789.99</v>
      </c>
      <c r="I397" s="18">
        <v>7807.52</v>
      </c>
      <c r="J397" s="18">
        <f t="shared" si="155"/>
        <v>1152.33955752212</v>
      </c>
      <c r="K397" s="18">
        <f>VLOOKUP(D397,'[1]8月'!$B$1:$G$65536,6,FALSE)</f>
        <v>685</v>
      </c>
      <c r="L397" s="18">
        <f t="shared" si="156"/>
        <v>9549.15044247788</v>
      </c>
      <c r="M397" s="18">
        <f t="shared" si="157"/>
        <v>133.575</v>
      </c>
      <c r="N397" s="18">
        <f t="shared" si="158"/>
        <v>238.728761061947</v>
      </c>
      <c r="O397" s="18">
        <f t="shared" si="159"/>
        <v>143.237256637168</v>
      </c>
      <c r="P397" s="18">
        <f t="shared" si="160"/>
        <v>190.983008849558</v>
      </c>
      <c r="Q397" s="18"/>
      <c r="R397" s="26">
        <v>8842.63</v>
      </c>
      <c r="S397" s="15"/>
      <c r="T397" s="5">
        <v>8842.63</v>
      </c>
      <c r="U397" s="5">
        <v>8842.63</v>
      </c>
    </row>
    <row r="398" s="1" customFormat="1" ht="13.5" outlineLevel="2" spans="1:21">
      <c r="A398" s="15">
        <v>377</v>
      </c>
      <c r="B398" s="15" t="s">
        <v>817</v>
      </c>
      <c r="C398" s="16" t="s">
        <v>864</v>
      </c>
      <c r="D398" s="15" t="s">
        <v>865</v>
      </c>
      <c r="E398" s="15">
        <v>30</v>
      </c>
      <c r="F398" s="17">
        <v>3414</v>
      </c>
      <c r="G398" s="18">
        <v>1414.42</v>
      </c>
      <c r="H398" s="18">
        <v>767.95</v>
      </c>
      <c r="I398" s="18">
        <v>7808.63</v>
      </c>
      <c r="J398" s="18">
        <f t="shared" si="155"/>
        <v>1149.40707964602</v>
      </c>
      <c r="K398" s="18"/>
      <c r="L398" s="18">
        <f t="shared" si="156"/>
        <v>8841.59292035398</v>
      </c>
      <c r="M398" s="18">
        <f t="shared" si="157"/>
        <v>133.146</v>
      </c>
      <c r="N398" s="18">
        <f t="shared" si="158"/>
        <v>221.03982300885</v>
      </c>
      <c r="O398" s="18">
        <f t="shared" si="159"/>
        <v>132.62389380531</v>
      </c>
      <c r="P398" s="18">
        <f t="shared" si="160"/>
        <v>176.83185840708</v>
      </c>
      <c r="Q398" s="18"/>
      <c r="R398" s="26">
        <v>8177.95</v>
      </c>
      <c r="S398" s="15"/>
      <c r="T398" s="5">
        <v>8177.95</v>
      </c>
      <c r="U398" s="5">
        <v>8177.95</v>
      </c>
    </row>
    <row r="399" s="2" customFormat="1" ht="13.5" outlineLevel="1" spans="1:19">
      <c r="A399" s="19"/>
      <c r="B399" s="19" t="s">
        <v>867</v>
      </c>
      <c r="C399" s="20"/>
      <c r="D399" s="19"/>
      <c r="E399" s="19"/>
      <c r="F399" s="21">
        <f t="shared" ref="F399:R399" si="161">SUBTOTAL(9,F375:F398)</f>
        <v>78877</v>
      </c>
      <c r="G399" s="21">
        <f t="shared" si="161"/>
        <v>32678.74</v>
      </c>
      <c r="H399" s="21">
        <f t="shared" si="161"/>
        <v>17123.38</v>
      </c>
      <c r="I399" s="21">
        <f t="shared" si="161"/>
        <v>174592.95</v>
      </c>
      <c r="J399" s="21">
        <f t="shared" si="161"/>
        <v>25815.3620353982</v>
      </c>
      <c r="K399" s="21">
        <f t="shared" si="161"/>
        <v>14484.4</v>
      </c>
      <c r="L399" s="21">
        <f t="shared" si="161"/>
        <v>213064.107964602</v>
      </c>
      <c r="M399" s="21">
        <f t="shared" si="161"/>
        <v>3076.203</v>
      </c>
      <c r="N399" s="21">
        <f t="shared" si="161"/>
        <v>5326.60269911504</v>
      </c>
      <c r="O399" s="21">
        <f t="shared" si="161"/>
        <v>3195.96161946902</v>
      </c>
      <c r="P399" s="21">
        <f t="shared" si="161"/>
        <v>4261.28215929204</v>
      </c>
      <c r="Q399" s="21">
        <f t="shared" si="161"/>
        <v>0</v>
      </c>
      <c r="R399" s="21">
        <f t="shared" si="161"/>
        <v>197204.03</v>
      </c>
      <c r="S399" s="19"/>
    </row>
    <row r="400" s="2" customFormat="1" ht="13.5" spans="1:19">
      <c r="A400" s="19"/>
      <c r="B400" s="19" t="s">
        <v>868</v>
      </c>
      <c r="C400" s="20"/>
      <c r="D400" s="19"/>
      <c r="E400" s="19"/>
      <c r="F400" s="21">
        <f t="shared" ref="F400:R400" si="162">SUBTOTAL(9,F4:F398)</f>
        <v>1115162</v>
      </c>
      <c r="G400" s="21">
        <f t="shared" si="162"/>
        <v>462011.619999999</v>
      </c>
      <c r="H400" s="21">
        <f t="shared" si="162"/>
        <v>250061.94</v>
      </c>
      <c r="I400" s="21">
        <f t="shared" si="162"/>
        <v>2581810.15</v>
      </c>
      <c r="J400" s="21">
        <f t="shared" si="162"/>
        <v>378942.373716814</v>
      </c>
      <c r="K400" s="21">
        <f t="shared" si="162"/>
        <v>197170.93</v>
      </c>
      <c r="L400" s="21">
        <f t="shared" si="162"/>
        <v>3112112.26628319</v>
      </c>
      <c r="M400" s="21">
        <f t="shared" si="162"/>
        <v>43491.318</v>
      </c>
      <c r="N400" s="21">
        <f t="shared" si="162"/>
        <v>77802.8066570797</v>
      </c>
      <c r="O400" s="21">
        <f t="shared" si="162"/>
        <v>46681.6839942478</v>
      </c>
      <c r="P400" s="21">
        <f t="shared" si="162"/>
        <v>62242.2453256637</v>
      </c>
      <c r="Q400" s="21">
        <f t="shared" si="162"/>
        <v>84300</v>
      </c>
      <c r="R400" s="21">
        <f t="shared" si="162"/>
        <v>2808043.79</v>
      </c>
      <c r="S400" s="15"/>
    </row>
    <row r="401" spans="2:2">
      <c r="B401" s="27"/>
    </row>
    <row r="402" spans="10:16">
      <c r="J402" s="4" t="s">
        <v>869</v>
      </c>
      <c r="M402" s="4" t="s">
        <v>870</v>
      </c>
      <c r="P402" s="4" t="s">
        <v>871</v>
      </c>
    </row>
  </sheetData>
  <sheetProtection selectLockedCells="1" selectUnlockedCells="1"/>
  <autoFilter ref="A3:XDZ399"/>
  <mergeCells count="2">
    <mergeCell ref="A1:S1"/>
    <mergeCell ref="A2:S2"/>
  </mergeCells>
  <conditionalFormatting sqref="R3">
    <cfRule type="cellIs" dxfId="0" priority="2" operator="lessThan">
      <formula>0</formula>
    </cfRule>
  </conditionalFormatting>
  <conditionalFormatting sqref="R1:R2 R4:R18 R20:R28 R30:R52 R54:R79 R81:R102 R104:R125 R127:R136 R138:R160 R162:R181 R183:R208 R210:R228 R230:R245 R247:R253 R255:R264 R266:R276 R278:R284 R286:R290 R292:R300 R302:R319 R401:R1048576 R375:R398 R348:R373 R336:R346 R321:R334">
    <cfRule type="cellIs" dxfId="0" priority="1" operator="lessThan">
      <formula>0</formula>
    </cfRule>
  </conditionalFormatting>
  <printOptions horizontalCentered="1"/>
  <pageMargins left="0.15625" right="0.118055555555556" top="0.432638888888889" bottom="0.393055555555556" header="0.196527777777778" footer="0.15625"/>
  <pageSetup paperSize="9" scale="66" fitToHeight="0" orientation="landscape" horizontalDpi="600"/>
  <headerFooter alignWithMargins="0" scaleWithDoc="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pageSetUpPr fitToPage="1"/>
  </sheetPr>
  <dimension ref="A1:T402"/>
  <sheetViews>
    <sheetView workbookViewId="0">
      <pane xSplit="5" ySplit="3" topLeftCell="F44" activePane="bottomRight" state="frozen"/>
      <selection/>
      <selection pane="topRight"/>
      <selection pane="bottomLeft"/>
      <selection pane="bottomRight" activeCell="R3" sqref="A$1:S$1048576"/>
    </sheetView>
  </sheetViews>
  <sheetFormatPr defaultColWidth="11.25" defaultRowHeight="14.25"/>
  <cols>
    <col min="1" max="1" width="4.375" style="1" customWidth="1"/>
    <col min="2" max="2" width="15" style="1" hidden="1" customWidth="1"/>
    <col min="3" max="3" width="17.125" style="1" customWidth="1"/>
    <col min="4" max="4" width="12.3" style="1" hidden="1" customWidth="1"/>
    <col min="5" max="5" width="8.125" style="1" customWidth="1"/>
    <col min="6" max="6" width="14.125" style="3" customWidth="1"/>
    <col min="7" max="8" width="12.875" style="4" customWidth="1"/>
    <col min="9" max="9" width="14.125" style="4" customWidth="1"/>
    <col min="10" max="11" width="12.875" style="4" customWidth="1"/>
    <col min="12" max="12" width="14.125" style="4" customWidth="1"/>
    <col min="13" max="16" width="11.625" style="4" customWidth="1"/>
    <col min="17" max="17" width="14.625" style="4" customWidth="1"/>
    <col min="18" max="18" width="14.125" style="5" customWidth="1"/>
    <col min="19" max="19" width="9.375" style="1" customWidth="1"/>
    <col min="20" max="16355" width="11.25" style="1" customWidth="1"/>
  </cols>
  <sheetData>
    <row r="1" s="1" customFormat="1" ht="22.5" spans="1:19">
      <c r="A1" s="6" t="s">
        <v>68</v>
      </c>
      <c r="B1" s="6"/>
      <c r="C1" s="6"/>
      <c r="D1" s="6"/>
      <c r="E1" s="6"/>
      <c r="F1" s="7"/>
      <c r="G1" s="8"/>
      <c r="H1" s="8"/>
      <c r="I1" s="8"/>
      <c r="J1" s="8"/>
      <c r="K1" s="8"/>
      <c r="L1" s="8"/>
      <c r="M1" s="8"/>
      <c r="N1" s="8"/>
      <c r="O1" s="8"/>
      <c r="P1" s="8"/>
      <c r="Q1" s="8"/>
      <c r="R1" s="23"/>
      <c r="S1" s="6"/>
    </row>
    <row r="2" s="1" customFormat="1" spans="1:19">
      <c r="A2" s="9" t="s">
        <v>69</v>
      </c>
      <c r="B2" s="9"/>
      <c r="C2" s="9"/>
      <c r="D2" s="9"/>
      <c r="E2" s="9"/>
      <c r="F2" s="10"/>
      <c r="G2" s="11"/>
      <c r="H2" s="11"/>
      <c r="I2" s="11"/>
      <c r="J2" s="11"/>
      <c r="K2" s="11"/>
      <c r="L2" s="11"/>
      <c r="M2" s="11"/>
      <c r="N2" s="11"/>
      <c r="O2" s="11"/>
      <c r="P2" s="11"/>
      <c r="Q2" s="11"/>
      <c r="R2" s="24"/>
      <c r="S2" s="9"/>
    </row>
    <row r="3" s="1" customFormat="1" ht="49" customHeight="1" spans="1:19">
      <c r="A3" s="12" t="s">
        <v>70</v>
      </c>
      <c r="B3" s="12" t="s">
        <v>71</v>
      </c>
      <c r="C3" s="12" t="s">
        <v>72</v>
      </c>
      <c r="D3" s="12" t="s">
        <v>73</v>
      </c>
      <c r="E3" s="12" t="s">
        <v>74</v>
      </c>
      <c r="F3" s="13" t="s">
        <v>75</v>
      </c>
      <c r="G3" s="14" t="s">
        <v>872</v>
      </c>
      <c r="H3" s="14" t="s">
        <v>873</v>
      </c>
      <c r="I3" s="22"/>
      <c r="J3" s="14" t="s">
        <v>79</v>
      </c>
      <c r="K3" s="14" t="s">
        <v>80</v>
      </c>
      <c r="L3" s="14" t="s">
        <v>81</v>
      </c>
      <c r="M3" s="14" t="s">
        <v>82</v>
      </c>
      <c r="N3" s="12" t="s">
        <v>83</v>
      </c>
      <c r="O3" s="12" t="s">
        <v>84</v>
      </c>
      <c r="P3" s="14" t="s">
        <v>85</v>
      </c>
      <c r="Q3" s="14" t="s">
        <v>86</v>
      </c>
      <c r="R3" s="25" t="s">
        <v>87</v>
      </c>
      <c r="S3" s="12" t="s">
        <v>88</v>
      </c>
    </row>
    <row r="4" s="1" customFormat="1" ht="13.5" hidden="1" outlineLevel="2" spans="1:19">
      <c r="A4" s="15">
        <v>1</v>
      </c>
      <c r="B4" s="15" t="s">
        <v>89</v>
      </c>
      <c r="C4" s="16" t="s">
        <v>90</v>
      </c>
      <c r="D4" s="15" t="s">
        <v>91</v>
      </c>
      <c r="E4" s="15">
        <v>30</v>
      </c>
      <c r="F4" s="17"/>
      <c r="G4" s="18" t="e">
        <f>VLOOKUP(C4,#REF!,8,FALSE)</f>
        <v>#REF!</v>
      </c>
      <c r="H4" s="17">
        <v>1738.9555</v>
      </c>
      <c r="I4" s="18"/>
      <c r="J4" s="18">
        <f t="shared" ref="J4:J17" si="0">(H4+I4)/1.13*0.13</f>
        <v>200.056827433628</v>
      </c>
      <c r="K4" s="18"/>
      <c r="L4" s="18">
        <f t="shared" ref="L4:L17" si="1">(H4+I4)-J4+(K4)</f>
        <v>1538.89867256637</v>
      </c>
      <c r="M4" s="18"/>
      <c r="N4" s="18">
        <f t="shared" ref="N4:N17" si="2">L4*0.025</f>
        <v>38.4724668141593</v>
      </c>
      <c r="O4" s="18">
        <f t="shared" ref="O4:O17" si="3">L4*0.015</f>
        <v>23.0834800884956</v>
      </c>
      <c r="P4" s="18">
        <f t="shared" ref="P4:P17" si="4">L4*0.02</f>
        <v>30.7779734513274</v>
      </c>
      <c r="Q4" s="18"/>
      <c r="R4" s="26">
        <f>L4-N4-O4-P4-Q4</f>
        <v>1446.56475221239</v>
      </c>
      <c r="S4" s="15"/>
    </row>
    <row r="5" s="1" customFormat="1" ht="13.5" hidden="1" outlineLevel="2" spans="1:19">
      <c r="A5" s="15">
        <v>2</v>
      </c>
      <c r="B5" s="15" t="s">
        <v>89</v>
      </c>
      <c r="C5" s="16" t="s">
        <v>92</v>
      </c>
      <c r="D5" s="15" t="s">
        <v>93</v>
      </c>
      <c r="E5" s="15">
        <v>30</v>
      </c>
      <c r="F5" s="17"/>
      <c r="G5" s="18" t="e">
        <f>VLOOKUP(C5,#REF!,8,FALSE)</f>
        <v>#REF!</v>
      </c>
      <c r="H5" s="17">
        <v>1406.346</v>
      </c>
      <c r="I5" s="18"/>
      <c r="J5" s="18">
        <f t="shared" si="0"/>
        <v>161.792017699115</v>
      </c>
      <c r="K5" s="18"/>
      <c r="L5" s="18">
        <f t="shared" si="1"/>
        <v>1244.55398230089</v>
      </c>
      <c r="M5" s="18"/>
      <c r="N5" s="18">
        <f t="shared" si="2"/>
        <v>31.1138495575222</v>
      </c>
      <c r="O5" s="18">
        <f t="shared" si="3"/>
        <v>18.6683097345133</v>
      </c>
      <c r="P5" s="18">
        <f t="shared" si="4"/>
        <v>24.8910796460177</v>
      </c>
      <c r="Q5" s="18"/>
      <c r="R5" s="26">
        <f t="shared" ref="R5:R17" si="5">L5-N5-O5-P5-Q5</f>
        <v>1169.88074336283</v>
      </c>
      <c r="S5" s="15"/>
    </row>
    <row r="6" s="1" customFormat="1" ht="13.5" hidden="1" outlineLevel="2" spans="1:19">
      <c r="A6" s="15">
        <v>3</v>
      </c>
      <c r="B6" s="15" t="s">
        <v>89</v>
      </c>
      <c r="C6" s="16" t="s">
        <v>94</v>
      </c>
      <c r="D6" s="15" t="s">
        <v>95</v>
      </c>
      <c r="E6" s="15">
        <v>30</v>
      </c>
      <c r="F6" s="17"/>
      <c r="G6" s="18" t="e">
        <f>VLOOKUP(C6,#REF!,8,FALSE)</f>
        <v>#REF!</v>
      </c>
      <c r="H6" s="17">
        <v>1754.2393</v>
      </c>
      <c r="I6" s="18"/>
      <c r="J6" s="18">
        <f t="shared" si="0"/>
        <v>201.815140707965</v>
      </c>
      <c r="K6" s="18"/>
      <c r="L6" s="18">
        <f t="shared" si="1"/>
        <v>1552.42415929203</v>
      </c>
      <c r="M6" s="18"/>
      <c r="N6" s="18">
        <f t="shared" si="2"/>
        <v>38.8106039823009</v>
      </c>
      <c r="O6" s="18">
        <f t="shared" si="3"/>
        <v>23.2863623893805</v>
      </c>
      <c r="P6" s="18">
        <f t="shared" si="4"/>
        <v>31.0484831858407</v>
      </c>
      <c r="Q6" s="18"/>
      <c r="R6" s="26">
        <f t="shared" si="5"/>
        <v>1459.27870973451</v>
      </c>
      <c r="S6" s="15"/>
    </row>
    <row r="7" s="1" customFormat="1" ht="13.5" hidden="1" outlineLevel="2" spans="1:19">
      <c r="A7" s="15">
        <v>4</v>
      </c>
      <c r="B7" s="15" t="s">
        <v>89</v>
      </c>
      <c r="C7" s="16" t="s">
        <v>96</v>
      </c>
      <c r="D7" s="15" t="s">
        <v>97</v>
      </c>
      <c r="E7" s="15">
        <v>30</v>
      </c>
      <c r="F7" s="17"/>
      <c r="G7" s="18" t="e">
        <f>VLOOKUP(C7,#REF!,8,FALSE)</f>
        <v>#REF!</v>
      </c>
      <c r="H7" s="17">
        <v>1512.1217</v>
      </c>
      <c r="I7" s="18"/>
      <c r="J7" s="18">
        <f t="shared" si="0"/>
        <v>173.960903539823</v>
      </c>
      <c r="K7" s="18"/>
      <c r="L7" s="18">
        <f t="shared" si="1"/>
        <v>1338.16079646018</v>
      </c>
      <c r="M7" s="18"/>
      <c r="N7" s="18">
        <f t="shared" si="2"/>
        <v>33.4540199115044</v>
      </c>
      <c r="O7" s="18">
        <f t="shared" si="3"/>
        <v>20.0724119469027</v>
      </c>
      <c r="P7" s="18">
        <f t="shared" si="4"/>
        <v>26.7632159292035</v>
      </c>
      <c r="Q7" s="18"/>
      <c r="R7" s="26">
        <f t="shared" si="5"/>
        <v>1257.87114867257</v>
      </c>
      <c r="S7" s="15"/>
    </row>
    <row r="8" s="1" customFormat="1" ht="13.5" hidden="1" outlineLevel="2" spans="1:19">
      <c r="A8" s="15">
        <v>5</v>
      </c>
      <c r="B8" s="15" t="s">
        <v>89</v>
      </c>
      <c r="C8" s="16" t="s">
        <v>98</v>
      </c>
      <c r="D8" s="15" t="s">
        <v>99</v>
      </c>
      <c r="E8" s="15">
        <v>15</v>
      </c>
      <c r="F8" s="17"/>
      <c r="G8" s="18" t="e">
        <f>VLOOKUP(C8,#REF!,8,FALSE)</f>
        <v>#REF!</v>
      </c>
      <c r="H8" s="17">
        <v>1585.095</v>
      </c>
      <c r="I8" s="18"/>
      <c r="J8" s="18">
        <f t="shared" si="0"/>
        <v>182.356061946903</v>
      </c>
      <c r="K8" s="18"/>
      <c r="L8" s="18">
        <f t="shared" si="1"/>
        <v>1402.7389380531</v>
      </c>
      <c r="M8" s="18"/>
      <c r="N8" s="18">
        <f t="shared" si="2"/>
        <v>35.0684734513274</v>
      </c>
      <c r="O8" s="18">
        <f t="shared" si="3"/>
        <v>21.0410840707965</v>
      </c>
      <c r="P8" s="18">
        <f t="shared" si="4"/>
        <v>28.0547787610619</v>
      </c>
      <c r="Q8" s="18"/>
      <c r="R8" s="26">
        <f t="shared" si="5"/>
        <v>1318.57460176991</v>
      </c>
      <c r="S8" s="15"/>
    </row>
    <row r="9" s="1" customFormat="1" ht="13.5" hidden="1" outlineLevel="2" spans="1:19">
      <c r="A9" s="15">
        <v>7</v>
      </c>
      <c r="B9" s="15" t="s">
        <v>89</v>
      </c>
      <c r="C9" s="16" t="s">
        <v>101</v>
      </c>
      <c r="D9" s="71" t="s">
        <v>102</v>
      </c>
      <c r="E9" s="15">
        <v>30</v>
      </c>
      <c r="F9" s="17"/>
      <c r="G9" s="18" t="e">
        <f>VLOOKUP(C9,#REF!,8,FALSE)</f>
        <v>#REF!</v>
      </c>
      <c r="H9" s="17">
        <v>1821.5458</v>
      </c>
      <c r="I9" s="18"/>
      <c r="J9" s="18">
        <f t="shared" si="0"/>
        <v>209.558366371682</v>
      </c>
      <c r="K9" s="18"/>
      <c r="L9" s="18">
        <f t="shared" si="1"/>
        <v>1611.98743362832</v>
      </c>
      <c r="M9" s="18"/>
      <c r="N9" s="18">
        <f t="shared" si="2"/>
        <v>40.299685840708</v>
      </c>
      <c r="O9" s="18">
        <f t="shared" si="3"/>
        <v>24.1798115044248</v>
      </c>
      <c r="P9" s="18">
        <f t="shared" si="4"/>
        <v>32.2397486725664</v>
      </c>
      <c r="Q9" s="18"/>
      <c r="R9" s="26">
        <f t="shared" si="5"/>
        <v>1515.26818761062</v>
      </c>
      <c r="S9" s="15"/>
    </row>
    <row r="10" s="1" customFormat="1" ht="13.5" hidden="1" outlineLevel="2" spans="1:19">
      <c r="A10" s="15">
        <v>8</v>
      </c>
      <c r="B10" s="15" t="s">
        <v>89</v>
      </c>
      <c r="C10" s="16" t="s">
        <v>103</v>
      </c>
      <c r="D10" s="15" t="s">
        <v>104</v>
      </c>
      <c r="E10" s="15">
        <v>30</v>
      </c>
      <c r="F10" s="17"/>
      <c r="G10" s="18" t="e">
        <f>VLOOKUP(C10,#REF!,8,FALSE)</f>
        <v>#REF!</v>
      </c>
      <c r="H10" s="17">
        <v>1522.3022</v>
      </c>
      <c r="I10" s="18"/>
      <c r="J10" s="18">
        <f t="shared" si="0"/>
        <v>175.132111504425</v>
      </c>
      <c r="K10" s="18"/>
      <c r="L10" s="18">
        <f t="shared" si="1"/>
        <v>1347.17008849558</v>
      </c>
      <c r="M10" s="18"/>
      <c r="N10" s="18">
        <f t="shared" si="2"/>
        <v>33.6792522123894</v>
      </c>
      <c r="O10" s="18">
        <f t="shared" si="3"/>
        <v>20.2075513274336</v>
      </c>
      <c r="P10" s="18">
        <f t="shared" si="4"/>
        <v>26.9434017699115</v>
      </c>
      <c r="Q10" s="18"/>
      <c r="R10" s="26">
        <f t="shared" si="5"/>
        <v>1266.33988318584</v>
      </c>
      <c r="S10" s="15"/>
    </row>
    <row r="11" s="1" customFormat="1" ht="13.5" hidden="1" outlineLevel="2" spans="1:19">
      <c r="A11" s="15">
        <v>9</v>
      </c>
      <c r="B11" s="15" t="s">
        <v>89</v>
      </c>
      <c r="C11" s="16" t="s">
        <v>105</v>
      </c>
      <c r="D11" s="15" t="s">
        <v>106</v>
      </c>
      <c r="E11" s="15">
        <v>30</v>
      </c>
      <c r="F11" s="17"/>
      <c r="G11" s="18" t="e">
        <f>VLOOKUP(C11,#REF!,8,FALSE)</f>
        <v>#REF!</v>
      </c>
      <c r="H11" s="17">
        <v>1770.6418</v>
      </c>
      <c r="I11" s="18"/>
      <c r="J11" s="18">
        <f t="shared" si="0"/>
        <v>203.702153982301</v>
      </c>
      <c r="K11" s="18"/>
      <c r="L11" s="18">
        <f t="shared" si="1"/>
        <v>1566.9396460177</v>
      </c>
      <c r="M11" s="18"/>
      <c r="N11" s="18">
        <f t="shared" si="2"/>
        <v>39.1734911504425</v>
      </c>
      <c r="O11" s="18">
        <f t="shared" si="3"/>
        <v>23.5040946902655</v>
      </c>
      <c r="P11" s="18">
        <f t="shared" si="4"/>
        <v>31.338792920354</v>
      </c>
      <c r="Q11" s="18"/>
      <c r="R11" s="26">
        <f t="shared" si="5"/>
        <v>1472.92326725664</v>
      </c>
      <c r="S11" s="15"/>
    </row>
    <row r="12" s="1" customFormat="1" ht="13.5" hidden="1" outlineLevel="2" spans="1:19">
      <c r="A12" s="15">
        <v>10</v>
      </c>
      <c r="B12" s="15" t="s">
        <v>89</v>
      </c>
      <c r="C12" s="16" t="s">
        <v>107</v>
      </c>
      <c r="D12" s="15" t="s">
        <v>108</v>
      </c>
      <c r="E12" s="15">
        <v>30</v>
      </c>
      <c r="F12" s="17"/>
      <c r="G12" s="18" t="e">
        <f>VLOOKUP(C12,#REF!,8,FALSE)</f>
        <v>#REF!</v>
      </c>
      <c r="H12" s="17">
        <v>1789.3155</v>
      </c>
      <c r="I12" s="18"/>
      <c r="J12" s="18">
        <f t="shared" si="0"/>
        <v>205.850455752212</v>
      </c>
      <c r="K12" s="18"/>
      <c r="L12" s="18">
        <f t="shared" si="1"/>
        <v>1583.46504424779</v>
      </c>
      <c r="M12" s="18"/>
      <c r="N12" s="18">
        <f t="shared" si="2"/>
        <v>39.5866261061947</v>
      </c>
      <c r="O12" s="18">
        <f t="shared" si="3"/>
        <v>23.7519756637168</v>
      </c>
      <c r="P12" s="18">
        <f t="shared" si="4"/>
        <v>31.6693008849557</v>
      </c>
      <c r="Q12" s="18"/>
      <c r="R12" s="26">
        <f t="shared" si="5"/>
        <v>1488.45714159292</v>
      </c>
      <c r="S12" s="15"/>
    </row>
    <row r="13" s="1" customFormat="1" ht="13.5" hidden="1" outlineLevel="2" spans="1:19">
      <c r="A13" s="15">
        <v>11</v>
      </c>
      <c r="B13" s="15" t="s">
        <v>89</v>
      </c>
      <c r="C13" s="16" t="s">
        <v>109</v>
      </c>
      <c r="D13" s="15" t="s">
        <v>110</v>
      </c>
      <c r="E13" s="15">
        <v>30</v>
      </c>
      <c r="F13" s="17"/>
      <c r="G13" s="18" t="e">
        <f>VLOOKUP(C13,#REF!,8,FALSE)</f>
        <v>#REF!</v>
      </c>
      <c r="H13" s="17">
        <v>1727.6406</v>
      </c>
      <c r="I13" s="18"/>
      <c r="J13" s="18">
        <f t="shared" si="0"/>
        <v>198.755113274336</v>
      </c>
      <c r="K13" s="18"/>
      <c r="L13" s="18">
        <f t="shared" si="1"/>
        <v>1528.88548672566</v>
      </c>
      <c r="M13" s="18"/>
      <c r="N13" s="18">
        <f t="shared" si="2"/>
        <v>38.2221371681416</v>
      </c>
      <c r="O13" s="18">
        <f t="shared" si="3"/>
        <v>22.9332823008849</v>
      </c>
      <c r="P13" s="18">
        <f t="shared" si="4"/>
        <v>30.5777097345133</v>
      </c>
      <c r="Q13" s="18"/>
      <c r="R13" s="26">
        <f t="shared" si="5"/>
        <v>1437.15235752212</v>
      </c>
      <c r="S13" s="15"/>
    </row>
    <row r="14" s="1" customFormat="1" ht="13.5" hidden="1" outlineLevel="2" spans="1:19">
      <c r="A14" s="15">
        <v>12</v>
      </c>
      <c r="B14" s="15" t="s">
        <v>89</v>
      </c>
      <c r="C14" s="16" t="s">
        <v>111</v>
      </c>
      <c r="D14" s="15" t="s">
        <v>112</v>
      </c>
      <c r="E14" s="15">
        <v>30</v>
      </c>
      <c r="F14" s="17"/>
      <c r="G14" s="18" t="e">
        <f>VLOOKUP(C14,#REF!,8,FALSE)</f>
        <v>#REF!</v>
      </c>
      <c r="H14" s="17">
        <v>1737.8292</v>
      </c>
      <c r="I14" s="18"/>
      <c r="J14" s="18">
        <f t="shared" si="0"/>
        <v>199.927253097345</v>
      </c>
      <c r="K14" s="18"/>
      <c r="L14" s="18">
        <f t="shared" si="1"/>
        <v>1537.90194690266</v>
      </c>
      <c r="M14" s="18"/>
      <c r="N14" s="18">
        <f t="shared" si="2"/>
        <v>38.4475486725664</v>
      </c>
      <c r="O14" s="18">
        <f t="shared" si="3"/>
        <v>23.0685292035398</v>
      </c>
      <c r="P14" s="18">
        <f t="shared" si="4"/>
        <v>30.7580389380531</v>
      </c>
      <c r="Q14" s="18"/>
      <c r="R14" s="26">
        <f t="shared" si="5"/>
        <v>1445.6278300885</v>
      </c>
      <c r="S14" s="15"/>
    </row>
    <row r="15" s="1" customFormat="1" ht="13.5" hidden="1" outlineLevel="2" spans="1:19">
      <c r="A15" s="15">
        <v>13</v>
      </c>
      <c r="B15" s="15" t="s">
        <v>89</v>
      </c>
      <c r="C15" s="16" t="s">
        <v>113</v>
      </c>
      <c r="D15" s="15" t="s">
        <v>114</v>
      </c>
      <c r="E15" s="15">
        <v>30</v>
      </c>
      <c r="F15" s="17"/>
      <c r="G15" s="18" t="e">
        <f>VLOOKUP(C15,#REF!,8,FALSE)</f>
        <v>#REF!</v>
      </c>
      <c r="H15" s="17">
        <v>1598.6634</v>
      </c>
      <c r="I15" s="18"/>
      <c r="J15" s="18">
        <f t="shared" si="0"/>
        <v>183.917028318584</v>
      </c>
      <c r="K15" s="18"/>
      <c r="L15" s="18">
        <f t="shared" si="1"/>
        <v>1414.74637168142</v>
      </c>
      <c r="M15" s="18"/>
      <c r="N15" s="18">
        <f t="shared" si="2"/>
        <v>35.3686592920354</v>
      </c>
      <c r="O15" s="18">
        <f t="shared" si="3"/>
        <v>21.2211955752212</v>
      </c>
      <c r="P15" s="18">
        <f t="shared" si="4"/>
        <v>28.2949274336283</v>
      </c>
      <c r="Q15" s="18"/>
      <c r="R15" s="26">
        <f t="shared" si="5"/>
        <v>1329.86158938053</v>
      </c>
      <c r="S15" s="15"/>
    </row>
    <row r="16" s="1" customFormat="1" ht="13.5" hidden="1" outlineLevel="2" spans="1:19">
      <c r="A16" s="15">
        <v>14</v>
      </c>
      <c r="B16" s="15" t="s">
        <v>89</v>
      </c>
      <c r="C16" s="16" t="s">
        <v>115</v>
      </c>
      <c r="D16" s="15" t="s">
        <v>116</v>
      </c>
      <c r="E16" s="15">
        <v>30</v>
      </c>
      <c r="F16" s="17"/>
      <c r="G16" s="18" t="e">
        <f>VLOOKUP(C16,#REF!,8,FALSE)</f>
        <v>#REF!</v>
      </c>
      <c r="H16" s="17">
        <v>1573.7996</v>
      </c>
      <c r="I16" s="18"/>
      <c r="J16" s="18">
        <f t="shared" si="0"/>
        <v>181.056591150442</v>
      </c>
      <c r="K16" s="18"/>
      <c r="L16" s="18">
        <f t="shared" si="1"/>
        <v>1392.74300884956</v>
      </c>
      <c r="M16" s="18"/>
      <c r="N16" s="18">
        <f t="shared" si="2"/>
        <v>34.8185752212389</v>
      </c>
      <c r="O16" s="18">
        <f t="shared" si="3"/>
        <v>20.8911451327434</v>
      </c>
      <c r="P16" s="18">
        <f t="shared" si="4"/>
        <v>27.8548601769911</v>
      </c>
      <c r="Q16" s="18"/>
      <c r="R16" s="26">
        <f t="shared" si="5"/>
        <v>1309.17842831858</v>
      </c>
      <c r="S16" s="15"/>
    </row>
    <row r="17" s="1" customFormat="1" ht="13.5" hidden="1" outlineLevel="2" spans="1:19">
      <c r="A17" s="15">
        <v>15</v>
      </c>
      <c r="B17" s="15" t="s">
        <v>89</v>
      </c>
      <c r="C17" s="16" t="s">
        <v>117</v>
      </c>
      <c r="D17" s="15" t="s">
        <v>118</v>
      </c>
      <c r="E17" s="15">
        <v>30</v>
      </c>
      <c r="F17" s="17"/>
      <c r="G17" s="18" t="e">
        <f>VLOOKUP(C17,#REF!,8,FALSE)</f>
        <v>#REF!</v>
      </c>
      <c r="H17" s="17">
        <v>1666.5513</v>
      </c>
      <c r="I17" s="18"/>
      <c r="J17" s="18">
        <f t="shared" si="0"/>
        <v>191.727140707965</v>
      </c>
      <c r="K17" s="18"/>
      <c r="L17" s="18">
        <f t="shared" si="1"/>
        <v>1474.82415929203</v>
      </c>
      <c r="M17" s="18"/>
      <c r="N17" s="18">
        <f t="shared" si="2"/>
        <v>36.8706039823009</v>
      </c>
      <c r="O17" s="18">
        <f t="shared" si="3"/>
        <v>22.1223623893805</v>
      </c>
      <c r="P17" s="18">
        <f t="shared" si="4"/>
        <v>29.4964831858407</v>
      </c>
      <c r="Q17" s="18"/>
      <c r="R17" s="26">
        <f t="shared" si="5"/>
        <v>1386.33470973451</v>
      </c>
      <c r="S17" s="15"/>
    </row>
    <row r="18" s="2" customFormat="1" ht="13.5" hidden="1" outlineLevel="1" collapsed="1" spans="1:19">
      <c r="A18" s="19"/>
      <c r="B18" s="19" t="s">
        <v>119</v>
      </c>
      <c r="C18" s="20"/>
      <c r="D18" s="19"/>
      <c r="E18" s="19"/>
      <c r="F18" s="21">
        <f>SUBTOTAL(9,F4:F17)</f>
        <v>0</v>
      </c>
      <c r="G18" s="21"/>
      <c r="H18" s="21"/>
      <c r="I18" s="21"/>
      <c r="J18" s="21">
        <f t="shared" ref="J18:R18" si="6">SUBTOTAL(9,J4:J17)</f>
        <v>0</v>
      </c>
      <c r="K18" s="21"/>
      <c r="L18" s="21">
        <f t="shared" si="6"/>
        <v>0</v>
      </c>
      <c r="M18" s="21"/>
      <c r="N18" s="21">
        <f t="shared" si="6"/>
        <v>0</v>
      </c>
      <c r="O18" s="21">
        <f t="shared" si="6"/>
        <v>0</v>
      </c>
      <c r="P18" s="21">
        <f t="shared" si="6"/>
        <v>0</v>
      </c>
      <c r="Q18" s="21">
        <f t="shared" si="6"/>
        <v>0</v>
      </c>
      <c r="R18" s="21">
        <f t="shared" si="6"/>
        <v>0</v>
      </c>
      <c r="S18" s="19"/>
    </row>
    <row r="19" s="1" customFormat="1" ht="13.5" hidden="1" outlineLevel="2" spans="1:19">
      <c r="A19" s="15">
        <v>16</v>
      </c>
      <c r="B19" s="15" t="s">
        <v>120</v>
      </c>
      <c r="C19" s="16" t="s">
        <v>121</v>
      </c>
      <c r="D19" s="15" t="s">
        <v>122</v>
      </c>
      <c r="E19" s="15">
        <v>30</v>
      </c>
      <c r="F19" s="17"/>
      <c r="G19" s="18" t="e">
        <f>VLOOKUP(C19,#REF!,8,FALSE)</f>
        <v>#REF!</v>
      </c>
      <c r="H19" s="17">
        <v>1684.0796</v>
      </c>
      <c r="I19" s="18"/>
      <c r="J19" s="18">
        <f t="shared" ref="J19:J27" si="7">(H19+I19)/1.13*0.13</f>
        <v>193.74367079646</v>
      </c>
      <c r="K19" s="18"/>
      <c r="L19" s="18">
        <f t="shared" ref="L19:L27" si="8">(H19+I19)-J19+(K19)</f>
        <v>1490.33592920354</v>
      </c>
      <c r="M19" s="18"/>
      <c r="N19" s="18">
        <f t="shared" ref="N19:N27" si="9">L19*0.025</f>
        <v>37.2583982300885</v>
      </c>
      <c r="O19" s="18">
        <f t="shared" ref="O19:O27" si="10">L19*0.015</f>
        <v>22.3550389380531</v>
      </c>
      <c r="P19" s="18">
        <f t="shared" ref="P19:P27" si="11">L19*0.02</f>
        <v>29.8067185840708</v>
      </c>
      <c r="Q19" s="18"/>
      <c r="R19" s="26">
        <f t="shared" ref="R19:R27" si="12">L19-N19-O19-P19-Q19</f>
        <v>1400.91577345133</v>
      </c>
      <c r="S19" s="15"/>
    </row>
    <row r="20" s="1" customFormat="1" ht="13.5" hidden="1" outlineLevel="2" spans="1:19">
      <c r="A20" s="15">
        <v>17</v>
      </c>
      <c r="B20" s="15" t="s">
        <v>120</v>
      </c>
      <c r="C20" s="16" t="s">
        <v>123</v>
      </c>
      <c r="D20" s="15" t="s">
        <v>124</v>
      </c>
      <c r="E20" s="15">
        <v>30</v>
      </c>
      <c r="F20" s="17"/>
      <c r="G20" s="18" t="e">
        <f>VLOOKUP(C20,#REF!,8,FALSE)</f>
        <v>#REF!</v>
      </c>
      <c r="H20" s="17">
        <v>2214.7215</v>
      </c>
      <c r="I20" s="18"/>
      <c r="J20" s="18">
        <f t="shared" si="7"/>
        <v>254.790969026549</v>
      </c>
      <c r="K20" s="18"/>
      <c r="L20" s="18">
        <f t="shared" si="8"/>
        <v>1959.93053097345</v>
      </c>
      <c r="M20" s="18"/>
      <c r="N20" s="18">
        <f t="shared" si="9"/>
        <v>48.9982632743363</v>
      </c>
      <c r="O20" s="18">
        <f t="shared" si="10"/>
        <v>29.3989579646018</v>
      </c>
      <c r="P20" s="18">
        <f t="shared" si="11"/>
        <v>39.198610619469</v>
      </c>
      <c r="Q20" s="18"/>
      <c r="R20" s="26">
        <f t="shared" si="12"/>
        <v>1842.33469911504</v>
      </c>
      <c r="S20" s="15"/>
    </row>
    <row r="21" s="1" customFormat="1" ht="13.5" hidden="1" outlineLevel="2" spans="1:19">
      <c r="A21" s="15">
        <v>18</v>
      </c>
      <c r="B21" s="15" t="s">
        <v>120</v>
      </c>
      <c r="C21" s="16" t="s">
        <v>125</v>
      </c>
      <c r="D21" s="15" t="s">
        <v>126</v>
      </c>
      <c r="E21" s="15">
        <v>30</v>
      </c>
      <c r="F21" s="17"/>
      <c r="G21" s="18" t="e">
        <f>VLOOKUP(C21,#REF!,8,FALSE)</f>
        <v>#REF!</v>
      </c>
      <c r="H21" s="17">
        <v>1638.2708</v>
      </c>
      <c r="I21" s="18"/>
      <c r="J21" s="18">
        <f t="shared" si="7"/>
        <v>188.473631858407</v>
      </c>
      <c r="K21" s="18"/>
      <c r="L21" s="18">
        <f t="shared" si="8"/>
        <v>1449.79716814159</v>
      </c>
      <c r="M21" s="18"/>
      <c r="N21" s="18">
        <f t="shared" si="9"/>
        <v>36.2449292035398</v>
      </c>
      <c r="O21" s="18">
        <f t="shared" si="10"/>
        <v>21.7469575221239</v>
      </c>
      <c r="P21" s="18">
        <f t="shared" si="11"/>
        <v>28.9959433628318</v>
      </c>
      <c r="Q21" s="18"/>
      <c r="R21" s="26">
        <f t="shared" si="12"/>
        <v>1362.8093380531</v>
      </c>
      <c r="S21" s="15"/>
    </row>
    <row r="22" s="1" customFormat="1" ht="13.5" hidden="1" outlineLevel="2" spans="1:19">
      <c r="A22" s="15">
        <v>19</v>
      </c>
      <c r="B22" s="15" t="s">
        <v>120</v>
      </c>
      <c r="C22" s="16" t="s">
        <v>127</v>
      </c>
      <c r="D22" s="15" t="s">
        <v>128</v>
      </c>
      <c r="E22" s="15">
        <v>30</v>
      </c>
      <c r="F22" s="17"/>
      <c r="G22" s="18" t="e">
        <f>VLOOKUP(C22,#REF!,8,FALSE)</f>
        <v>#REF!</v>
      </c>
      <c r="H22" s="17">
        <v>1688.0475</v>
      </c>
      <c r="I22" s="18"/>
      <c r="J22" s="18">
        <f t="shared" si="7"/>
        <v>194.200154867256</v>
      </c>
      <c r="K22" s="18"/>
      <c r="L22" s="18">
        <f t="shared" si="8"/>
        <v>1493.84734513274</v>
      </c>
      <c r="M22" s="18"/>
      <c r="N22" s="18">
        <f t="shared" si="9"/>
        <v>37.3461836283185</v>
      </c>
      <c r="O22" s="18">
        <f t="shared" si="10"/>
        <v>22.4077101769911</v>
      </c>
      <c r="P22" s="18">
        <f t="shared" si="11"/>
        <v>29.8769469026548</v>
      </c>
      <c r="Q22" s="18"/>
      <c r="R22" s="26">
        <f t="shared" si="12"/>
        <v>1404.21650442478</v>
      </c>
      <c r="S22" s="15"/>
    </row>
    <row r="23" s="1" customFormat="1" ht="13.5" hidden="1" outlineLevel="2" spans="1:19">
      <c r="A23" s="15">
        <v>20</v>
      </c>
      <c r="B23" s="15" t="s">
        <v>120</v>
      </c>
      <c r="C23" s="16" t="s">
        <v>129</v>
      </c>
      <c r="D23" s="15" t="s">
        <v>130</v>
      </c>
      <c r="E23" s="15">
        <v>30</v>
      </c>
      <c r="F23" s="17"/>
      <c r="G23" s="18" t="e">
        <f>VLOOKUP(C23,#REF!,8,FALSE)</f>
        <v>#REF!</v>
      </c>
      <c r="H23" s="17">
        <v>1719.1694</v>
      </c>
      <c r="I23" s="18"/>
      <c r="J23" s="18">
        <f t="shared" si="7"/>
        <v>197.780550442478</v>
      </c>
      <c r="K23" s="18"/>
      <c r="L23" s="18">
        <f t="shared" si="8"/>
        <v>1521.38884955752</v>
      </c>
      <c r="M23" s="18"/>
      <c r="N23" s="18">
        <f t="shared" si="9"/>
        <v>38.034721238938</v>
      </c>
      <c r="O23" s="18">
        <f t="shared" si="10"/>
        <v>22.8208327433628</v>
      </c>
      <c r="P23" s="18">
        <f t="shared" si="11"/>
        <v>30.4277769911504</v>
      </c>
      <c r="Q23" s="18"/>
      <c r="R23" s="26">
        <f t="shared" si="12"/>
        <v>1430.10551858407</v>
      </c>
      <c r="S23" s="15"/>
    </row>
    <row r="24" s="1" customFormat="1" ht="13.5" hidden="1" outlineLevel="2" spans="1:19">
      <c r="A24" s="15">
        <v>21</v>
      </c>
      <c r="B24" s="15" t="s">
        <v>120</v>
      </c>
      <c r="C24" s="16" t="s">
        <v>131</v>
      </c>
      <c r="D24" s="15" t="s">
        <v>132</v>
      </c>
      <c r="E24" s="15">
        <v>30</v>
      </c>
      <c r="F24" s="17"/>
      <c r="G24" s="18" t="e">
        <f>VLOOKUP(C24,#REF!,8,FALSE)</f>
        <v>#REF!</v>
      </c>
      <c r="H24" s="17">
        <v>1408.5931</v>
      </c>
      <c r="I24" s="18"/>
      <c r="J24" s="18">
        <f t="shared" si="7"/>
        <v>162.050533628319</v>
      </c>
      <c r="K24" s="18"/>
      <c r="L24" s="18">
        <f t="shared" si="8"/>
        <v>1246.54256637168</v>
      </c>
      <c r="M24" s="18"/>
      <c r="N24" s="18">
        <f t="shared" si="9"/>
        <v>31.163564159292</v>
      </c>
      <c r="O24" s="18">
        <f t="shared" si="10"/>
        <v>18.6981384955752</v>
      </c>
      <c r="P24" s="18">
        <f t="shared" si="11"/>
        <v>24.9308513274336</v>
      </c>
      <c r="Q24" s="18"/>
      <c r="R24" s="26">
        <f t="shared" si="12"/>
        <v>1171.75001238938</v>
      </c>
      <c r="S24" s="15"/>
    </row>
    <row r="25" s="1" customFormat="1" ht="13.5" hidden="1" outlineLevel="2" spans="1:19">
      <c r="A25" s="15">
        <v>22</v>
      </c>
      <c r="B25" s="15" t="s">
        <v>120</v>
      </c>
      <c r="C25" s="16" t="s">
        <v>133</v>
      </c>
      <c r="D25" s="15" t="s">
        <v>134</v>
      </c>
      <c r="E25" s="15">
        <v>30</v>
      </c>
      <c r="F25" s="17"/>
      <c r="G25" s="18" t="e">
        <f>VLOOKUP(C25,#REF!,8,FALSE)</f>
        <v>#REF!</v>
      </c>
      <c r="H25" s="17">
        <v>1590.1852</v>
      </c>
      <c r="I25" s="18"/>
      <c r="J25" s="18">
        <f t="shared" si="7"/>
        <v>182.941660176991</v>
      </c>
      <c r="K25" s="18"/>
      <c r="L25" s="18">
        <f t="shared" si="8"/>
        <v>1407.24353982301</v>
      </c>
      <c r="M25" s="18"/>
      <c r="N25" s="18">
        <f t="shared" si="9"/>
        <v>35.1810884955753</v>
      </c>
      <c r="O25" s="18">
        <f t="shared" si="10"/>
        <v>21.1086530973452</v>
      </c>
      <c r="P25" s="18">
        <f t="shared" si="11"/>
        <v>28.1448707964602</v>
      </c>
      <c r="Q25" s="18"/>
      <c r="R25" s="26">
        <f t="shared" si="12"/>
        <v>1322.80892743363</v>
      </c>
      <c r="S25" s="15"/>
    </row>
    <row r="26" s="1" customFormat="1" ht="13.5" hidden="1" outlineLevel="2" spans="1:19">
      <c r="A26" s="15">
        <v>23</v>
      </c>
      <c r="B26" s="15" t="s">
        <v>120</v>
      </c>
      <c r="C26" s="16" t="s">
        <v>135</v>
      </c>
      <c r="D26" s="15" t="s">
        <v>136</v>
      </c>
      <c r="E26" s="15">
        <v>30</v>
      </c>
      <c r="F26" s="17"/>
      <c r="G26" s="18" t="e">
        <f>VLOOKUP(C26,#REF!,8,FALSE)</f>
        <v>#REF!</v>
      </c>
      <c r="H26" s="17">
        <v>1704.4489</v>
      </c>
      <c r="I26" s="18"/>
      <c r="J26" s="18">
        <f t="shared" si="7"/>
        <v>196.08704159292</v>
      </c>
      <c r="K26" s="18"/>
      <c r="L26" s="18">
        <f t="shared" si="8"/>
        <v>1508.36185840708</v>
      </c>
      <c r="M26" s="18"/>
      <c r="N26" s="18">
        <f t="shared" si="9"/>
        <v>37.709046460177</v>
      </c>
      <c r="O26" s="18">
        <f t="shared" si="10"/>
        <v>22.6254278761062</v>
      </c>
      <c r="P26" s="18">
        <f t="shared" si="11"/>
        <v>30.1672371681416</v>
      </c>
      <c r="Q26" s="18"/>
      <c r="R26" s="26">
        <f t="shared" si="12"/>
        <v>1417.86014690265</v>
      </c>
      <c r="S26" s="15"/>
    </row>
    <row r="27" s="1" customFormat="1" ht="13.5" hidden="1" outlineLevel="2" spans="1:19">
      <c r="A27" s="15">
        <v>24</v>
      </c>
      <c r="B27" s="15" t="s">
        <v>120</v>
      </c>
      <c r="C27" s="16" t="s">
        <v>137</v>
      </c>
      <c r="D27" s="15" t="s">
        <v>138</v>
      </c>
      <c r="E27" s="15">
        <v>30</v>
      </c>
      <c r="F27" s="17"/>
      <c r="G27" s="18" t="e">
        <f>VLOOKUP(C27,#REF!,8,FALSE)</f>
        <v>#REF!</v>
      </c>
      <c r="H27" s="17">
        <v>1694.2727</v>
      </c>
      <c r="I27" s="18"/>
      <c r="J27" s="18">
        <f t="shared" si="7"/>
        <v>194.916328318584</v>
      </c>
      <c r="K27" s="18"/>
      <c r="L27" s="18">
        <f t="shared" si="8"/>
        <v>1499.35637168142</v>
      </c>
      <c r="M27" s="18"/>
      <c r="N27" s="18">
        <f t="shared" si="9"/>
        <v>37.4839092920354</v>
      </c>
      <c r="O27" s="18">
        <f t="shared" si="10"/>
        <v>22.4903455752213</v>
      </c>
      <c r="P27" s="18">
        <f t="shared" si="11"/>
        <v>29.9871274336283</v>
      </c>
      <c r="Q27" s="18"/>
      <c r="R27" s="26">
        <f t="shared" si="12"/>
        <v>1409.39498938053</v>
      </c>
      <c r="S27" s="15"/>
    </row>
    <row r="28" s="2" customFormat="1" ht="13.5" hidden="1" outlineLevel="1" collapsed="1" spans="1:19">
      <c r="A28" s="19"/>
      <c r="B28" s="19" t="s">
        <v>139</v>
      </c>
      <c r="C28" s="20"/>
      <c r="D28" s="19"/>
      <c r="E28" s="19"/>
      <c r="F28" s="21">
        <f>SUBTOTAL(9,F19:F27)</f>
        <v>0</v>
      </c>
      <c r="G28" s="21"/>
      <c r="H28" s="21"/>
      <c r="I28" s="21"/>
      <c r="J28" s="21">
        <f t="shared" ref="J28:R28" si="13">SUBTOTAL(9,J19:J27)</f>
        <v>0</v>
      </c>
      <c r="K28" s="21"/>
      <c r="L28" s="21">
        <f t="shared" si="13"/>
        <v>0</v>
      </c>
      <c r="M28" s="21"/>
      <c r="N28" s="21">
        <f t="shared" si="13"/>
        <v>0</v>
      </c>
      <c r="O28" s="21">
        <f t="shared" si="13"/>
        <v>0</v>
      </c>
      <c r="P28" s="21">
        <f t="shared" si="13"/>
        <v>0</v>
      </c>
      <c r="Q28" s="21">
        <f t="shared" si="13"/>
        <v>0</v>
      </c>
      <c r="R28" s="21">
        <f t="shared" si="13"/>
        <v>0</v>
      </c>
      <c r="S28" s="19"/>
    </row>
    <row r="29" s="1" customFormat="1" ht="13.5" hidden="1" outlineLevel="2" spans="1:19">
      <c r="A29" s="15">
        <v>25</v>
      </c>
      <c r="B29" s="15" t="s">
        <v>140</v>
      </c>
      <c r="C29" s="16" t="s">
        <v>141</v>
      </c>
      <c r="D29" s="15" t="s">
        <v>142</v>
      </c>
      <c r="E29" s="15">
        <v>30</v>
      </c>
      <c r="F29" s="17"/>
      <c r="G29" s="18" t="e">
        <f>VLOOKUP(C29,#REF!,8,FALSE)</f>
        <v>#REF!</v>
      </c>
      <c r="H29" s="17">
        <v>1432.3433</v>
      </c>
      <c r="I29" s="18"/>
      <c r="J29" s="18">
        <f t="shared" ref="J29:J51" si="14">(H29+I29)/1.13*0.13</f>
        <v>164.782857522124</v>
      </c>
      <c r="K29" s="18"/>
      <c r="L29" s="18">
        <f t="shared" ref="L29:L51" si="15">(H29+I29)-J29+(K29)</f>
        <v>1267.56044247788</v>
      </c>
      <c r="M29" s="18"/>
      <c r="N29" s="18">
        <f t="shared" ref="N29:N51" si="16">L29*0.025</f>
        <v>31.6890110619469</v>
      </c>
      <c r="O29" s="18">
        <f t="shared" ref="O29:O51" si="17">L29*0.015</f>
        <v>19.0134066371682</v>
      </c>
      <c r="P29" s="18">
        <f t="shared" ref="P29:P51" si="18">L29*0.02</f>
        <v>25.3512088495575</v>
      </c>
      <c r="Q29" s="18"/>
      <c r="R29" s="26">
        <f t="shared" ref="R29:R51" si="19">L29-N29-O29-P29-Q29</f>
        <v>1191.5068159292</v>
      </c>
      <c r="S29" s="15"/>
    </row>
    <row r="30" s="1" customFormat="1" ht="13.5" hidden="1" outlineLevel="2" spans="1:19">
      <c r="A30" s="15">
        <v>26</v>
      </c>
      <c r="B30" s="15" t="s">
        <v>140</v>
      </c>
      <c r="C30" s="16" t="s">
        <v>143</v>
      </c>
      <c r="D30" s="15" t="s">
        <v>144</v>
      </c>
      <c r="E30" s="15">
        <v>30</v>
      </c>
      <c r="F30" s="17"/>
      <c r="G30" s="18" t="e">
        <f>VLOOKUP(C30,#REF!,8,FALSE)</f>
        <v>#REF!</v>
      </c>
      <c r="H30" s="17">
        <v>1457.2374</v>
      </c>
      <c r="I30" s="18"/>
      <c r="J30" s="18">
        <f t="shared" si="14"/>
        <v>167.646780530973</v>
      </c>
      <c r="K30" s="18"/>
      <c r="L30" s="18">
        <f t="shared" si="15"/>
        <v>1289.59061946903</v>
      </c>
      <c r="M30" s="18"/>
      <c r="N30" s="18">
        <f t="shared" si="16"/>
        <v>32.2397654867257</v>
      </c>
      <c r="O30" s="18">
        <f t="shared" si="17"/>
        <v>19.3438592920354</v>
      </c>
      <c r="P30" s="18">
        <f t="shared" si="18"/>
        <v>25.7918123893805</v>
      </c>
      <c r="Q30" s="18"/>
      <c r="R30" s="26">
        <f t="shared" si="19"/>
        <v>1212.21518230088</v>
      </c>
      <c r="S30" s="15"/>
    </row>
    <row r="31" s="1" customFormat="1" ht="13.5" hidden="1" outlineLevel="2" spans="1:19">
      <c r="A31" s="15">
        <v>27</v>
      </c>
      <c r="B31" s="15" t="s">
        <v>140</v>
      </c>
      <c r="C31" s="16" t="s">
        <v>145</v>
      </c>
      <c r="D31" s="15" t="s">
        <v>146</v>
      </c>
      <c r="E31" s="15">
        <v>30</v>
      </c>
      <c r="F31" s="17"/>
      <c r="G31" s="18" t="e">
        <f>VLOOKUP(C31,#REF!,8,FALSE)</f>
        <v>#REF!</v>
      </c>
      <c r="H31" s="17">
        <v>1426.1322</v>
      </c>
      <c r="I31" s="18"/>
      <c r="J31" s="18">
        <f t="shared" si="14"/>
        <v>164.06830619469</v>
      </c>
      <c r="K31" s="18"/>
      <c r="L31" s="18">
        <f t="shared" si="15"/>
        <v>1262.06389380531</v>
      </c>
      <c r="M31" s="18"/>
      <c r="N31" s="18">
        <f t="shared" si="16"/>
        <v>31.5515973451327</v>
      </c>
      <c r="O31" s="18">
        <f t="shared" si="17"/>
        <v>18.9309584070796</v>
      </c>
      <c r="P31" s="18">
        <f t="shared" si="18"/>
        <v>25.2412778761062</v>
      </c>
      <c r="Q31" s="18"/>
      <c r="R31" s="26">
        <f t="shared" si="19"/>
        <v>1186.34006017699</v>
      </c>
      <c r="S31" s="15"/>
    </row>
    <row r="32" s="1" customFormat="1" ht="13.5" hidden="1" outlineLevel="2" spans="1:19">
      <c r="A32" s="15">
        <v>28</v>
      </c>
      <c r="B32" s="15" t="s">
        <v>140</v>
      </c>
      <c r="C32" s="16" t="s">
        <v>147</v>
      </c>
      <c r="D32" s="15" t="s">
        <v>148</v>
      </c>
      <c r="E32" s="15">
        <v>30</v>
      </c>
      <c r="F32" s="17"/>
      <c r="G32" s="18" t="e">
        <f>VLOOKUP(C32,#REF!,8,FALSE)</f>
        <v>#REF!</v>
      </c>
      <c r="H32" s="17">
        <v>1532.4775</v>
      </c>
      <c r="I32" s="18"/>
      <c r="J32" s="18">
        <f t="shared" si="14"/>
        <v>176.302721238938</v>
      </c>
      <c r="K32" s="18"/>
      <c r="L32" s="18">
        <f t="shared" si="15"/>
        <v>1356.17477876106</v>
      </c>
      <c r="M32" s="18"/>
      <c r="N32" s="18">
        <f t="shared" si="16"/>
        <v>33.9043694690265</v>
      </c>
      <c r="O32" s="18">
        <f t="shared" si="17"/>
        <v>20.3426216814159</v>
      </c>
      <c r="P32" s="18">
        <f t="shared" si="18"/>
        <v>27.1234955752212</v>
      </c>
      <c r="Q32" s="18"/>
      <c r="R32" s="26">
        <f t="shared" si="19"/>
        <v>1274.8042920354</v>
      </c>
      <c r="S32" s="15"/>
    </row>
    <row r="33" s="1" customFormat="1" ht="13.5" hidden="1" outlineLevel="2" spans="1:19">
      <c r="A33" s="15">
        <v>29</v>
      </c>
      <c r="B33" s="15" t="s">
        <v>140</v>
      </c>
      <c r="C33" s="16" t="s">
        <v>149</v>
      </c>
      <c r="D33" s="15" t="s">
        <v>150</v>
      </c>
      <c r="E33" s="15">
        <v>30</v>
      </c>
      <c r="F33" s="17"/>
      <c r="G33" s="18" t="e">
        <f>VLOOKUP(C33,#REF!,8,FALSE)</f>
        <v>#REF!</v>
      </c>
      <c r="H33" s="17">
        <v>1585.6514</v>
      </c>
      <c r="I33" s="18"/>
      <c r="J33" s="18">
        <f t="shared" si="14"/>
        <v>182.420072566372</v>
      </c>
      <c r="K33" s="18"/>
      <c r="L33" s="18">
        <f t="shared" si="15"/>
        <v>1403.23132743363</v>
      </c>
      <c r="M33" s="18"/>
      <c r="N33" s="18">
        <f t="shared" si="16"/>
        <v>35.0807831858407</v>
      </c>
      <c r="O33" s="18">
        <f t="shared" si="17"/>
        <v>21.0484699115044</v>
      </c>
      <c r="P33" s="18">
        <f t="shared" si="18"/>
        <v>28.0646265486726</v>
      </c>
      <c r="Q33" s="18"/>
      <c r="R33" s="26">
        <f t="shared" si="19"/>
        <v>1319.03744778761</v>
      </c>
      <c r="S33" s="15"/>
    </row>
    <row r="34" s="1" customFormat="1" ht="13.5" hidden="1" outlineLevel="2" spans="1:19">
      <c r="A34" s="15">
        <v>30</v>
      </c>
      <c r="B34" s="15" t="s">
        <v>140</v>
      </c>
      <c r="C34" s="16" t="s">
        <v>151</v>
      </c>
      <c r="D34" s="15" t="s">
        <v>152</v>
      </c>
      <c r="E34" s="15">
        <v>30</v>
      </c>
      <c r="F34" s="17"/>
      <c r="G34" s="18" t="e">
        <f>VLOOKUP(C34,#REF!,8,FALSE)</f>
        <v>#REF!</v>
      </c>
      <c r="H34" s="17">
        <v>1422.7333</v>
      </c>
      <c r="I34" s="18"/>
      <c r="J34" s="18">
        <f t="shared" si="14"/>
        <v>163.677282300885</v>
      </c>
      <c r="K34" s="18"/>
      <c r="L34" s="18">
        <f t="shared" si="15"/>
        <v>1259.05601769912</v>
      </c>
      <c r="M34" s="18"/>
      <c r="N34" s="18">
        <f t="shared" si="16"/>
        <v>31.4764004424779</v>
      </c>
      <c r="O34" s="18">
        <f t="shared" si="17"/>
        <v>18.8858402654867</v>
      </c>
      <c r="P34" s="18">
        <f t="shared" si="18"/>
        <v>25.1811203539823</v>
      </c>
      <c r="Q34" s="18"/>
      <c r="R34" s="26">
        <f t="shared" si="19"/>
        <v>1183.51265663717</v>
      </c>
      <c r="S34" s="15"/>
    </row>
    <row r="35" s="1" customFormat="1" ht="13.5" hidden="1" outlineLevel="2" spans="1:19">
      <c r="A35" s="15">
        <v>31</v>
      </c>
      <c r="B35" s="15" t="s">
        <v>140</v>
      </c>
      <c r="C35" s="16" t="s">
        <v>153</v>
      </c>
      <c r="D35" s="15" t="s">
        <v>154</v>
      </c>
      <c r="E35" s="15">
        <v>30</v>
      </c>
      <c r="F35" s="17"/>
      <c r="G35" s="18" t="e">
        <f>VLOOKUP(C35,#REF!,8,FALSE)</f>
        <v>#REF!</v>
      </c>
      <c r="H35" s="17">
        <v>1439.7092</v>
      </c>
      <c r="I35" s="18"/>
      <c r="J35" s="18">
        <f t="shared" si="14"/>
        <v>165.630261946903</v>
      </c>
      <c r="K35" s="18"/>
      <c r="L35" s="18">
        <f t="shared" si="15"/>
        <v>1274.0789380531</v>
      </c>
      <c r="M35" s="18"/>
      <c r="N35" s="18">
        <f t="shared" si="16"/>
        <v>31.8519734513274</v>
      </c>
      <c r="O35" s="18">
        <f t="shared" si="17"/>
        <v>19.1111840707965</v>
      </c>
      <c r="P35" s="18">
        <f t="shared" si="18"/>
        <v>25.481578761062</v>
      </c>
      <c r="Q35" s="18"/>
      <c r="R35" s="26">
        <f t="shared" si="19"/>
        <v>1197.63420176991</v>
      </c>
      <c r="S35" s="15"/>
    </row>
    <row r="36" s="1" customFormat="1" ht="13.5" hidden="1" outlineLevel="2" spans="1:19">
      <c r="A36" s="15">
        <v>32</v>
      </c>
      <c r="B36" s="15" t="s">
        <v>140</v>
      </c>
      <c r="C36" s="16" t="s">
        <v>155</v>
      </c>
      <c r="D36" s="15" t="s">
        <v>156</v>
      </c>
      <c r="E36" s="15">
        <v>30</v>
      </c>
      <c r="F36" s="17"/>
      <c r="G36" s="18" t="e">
        <f>VLOOKUP(C36,#REF!,8,FALSE)</f>
        <v>#REF!</v>
      </c>
      <c r="H36" s="17">
        <v>1600.3679</v>
      </c>
      <c r="I36" s="18"/>
      <c r="J36" s="18">
        <f t="shared" si="14"/>
        <v>184.113121238938</v>
      </c>
      <c r="K36" s="18"/>
      <c r="L36" s="18">
        <f t="shared" si="15"/>
        <v>1416.25477876106</v>
      </c>
      <c r="M36" s="18"/>
      <c r="N36" s="18">
        <f t="shared" si="16"/>
        <v>35.4063694690266</v>
      </c>
      <c r="O36" s="18">
        <f t="shared" si="17"/>
        <v>21.2438216814159</v>
      </c>
      <c r="P36" s="18">
        <f t="shared" si="18"/>
        <v>28.3250955752212</v>
      </c>
      <c r="Q36" s="18"/>
      <c r="R36" s="26">
        <f t="shared" si="19"/>
        <v>1331.2794920354</v>
      </c>
      <c r="S36" s="15"/>
    </row>
    <row r="37" s="1" customFormat="1" ht="13.5" hidden="1" outlineLevel="2" spans="1:19">
      <c r="A37" s="15">
        <v>33</v>
      </c>
      <c r="B37" s="15" t="s">
        <v>140</v>
      </c>
      <c r="C37" s="16" t="s">
        <v>157</v>
      </c>
      <c r="D37" s="15" t="s">
        <v>158</v>
      </c>
      <c r="E37" s="15">
        <v>30</v>
      </c>
      <c r="F37" s="17"/>
      <c r="G37" s="18" t="e">
        <f>VLOOKUP(C37,#REF!,8,FALSE)</f>
        <v>#REF!</v>
      </c>
      <c r="H37" s="17">
        <v>1387.6563</v>
      </c>
      <c r="I37" s="18"/>
      <c r="J37" s="18">
        <f t="shared" si="14"/>
        <v>159.641875221239</v>
      </c>
      <c r="K37" s="18"/>
      <c r="L37" s="18">
        <f t="shared" si="15"/>
        <v>1228.01442477876</v>
      </c>
      <c r="M37" s="18"/>
      <c r="N37" s="18">
        <f t="shared" si="16"/>
        <v>30.700360619469</v>
      </c>
      <c r="O37" s="18">
        <f t="shared" si="17"/>
        <v>18.4202163716814</v>
      </c>
      <c r="P37" s="18">
        <f t="shared" si="18"/>
        <v>24.5602884955752</v>
      </c>
      <c r="Q37" s="18"/>
      <c r="R37" s="26">
        <f t="shared" si="19"/>
        <v>1154.33355929203</v>
      </c>
      <c r="S37" s="15"/>
    </row>
    <row r="38" s="1" customFormat="1" ht="13.5" hidden="1" outlineLevel="2" spans="1:19">
      <c r="A38" s="15">
        <v>34</v>
      </c>
      <c r="B38" s="15" t="s">
        <v>140</v>
      </c>
      <c r="C38" s="16" t="s">
        <v>159</v>
      </c>
      <c r="D38" s="15" t="s">
        <v>160</v>
      </c>
      <c r="E38" s="15">
        <v>30</v>
      </c>
      <c r="F38" s="17"/>
      <c r="G38" s="18" t="e">
        <f>VLOOKUP(C38,#REF!,8,FALSE)</f>
        <v>#REF!</v>
      </c>
      <c r="H38" s="17">
        <v>1587.3443</v>
      </c>
      <c r="I38" s="18"/>
      <c r="J38" s="18">
        <f t="shared" si="14"/>
        <v>182.614830973451</v>
      </c>
      <c r="K38" s="18"/>
      <c r="L38" s="18">
        <f t="shared" si="15"/>
        <v>1404.72946902655</v>
      </c>
      <c r="M38" s="18"/>
      <c r="N38" s="18">
        <f t="shared" si="16"/>
        <v>35.1182367256637</v>
      </c>
      <c r="O38" s="18">
        <f t="shared" si="17"/>
        <v>21.0709420353982</v>
      </c>
      <c r="P38" s="18">
        <f t="shared" si="18"/>
        <v>28.094589380531</v>
      </c>
      <c r="Q38" s="18"/>
      <c r="R38" s="26">
        <f t="shared" si="19"/>
        <v>1320.44570088496</v>
      </c>
      <c r="S38" s="15"/>
    </row>
    <row r="39" s="1" customFormat="1" ht="13.5" hidden="1" outlineLevel="2" spans="1:19">
      <c r="A39" s="15">
        <v>35</v>
      </c>
      <c r="B39" s="15" t="s">
        <v>140</v>
      </c>
      <c r="C39" s="16" t="s">
        <v>161</v>
      </c>
      <c r="D39" s="15" t="s">
        <v>162</v>
      </c>
      <c r="E39" s="15">
        <v>30</v>
      </c>
      <c r="F39" s="17"/>
      <c r="G39" s="18" t="e">
        <f>VLOOKUP(C39,#REF!,8,FALSE)</f>
        <v>#REF!</v>
      </c>
      <c r="H39" s="17">
        <v>1497.966</v>
      </c>
      <c r="I39" s="18"/>
      <c r="J39" s="18">
        <f t="shared" si="14"/>
        <v>172.332371681416</v>
      </c>
      <c r="K39" s="18"/>
      <c r="L39" s="18">
        <f t="shared" si="15"/>
        <v>1325.63362831858</v>
      </c>
      <c r="M39" s="18"/>
      <c r="N39" s="18">
        <f t="shared" si="16"/>
        <v>33.1408407079646</v>
      </c>
      <c r="O39" s="18">
        <f t="shared" si="17"/>
        <v>19.8845044247788</v>
      </c>
      <c r="P39" s="18">
        <f t="shared" si="18"/>
        <v>26.5126725663717</v>
      </c>
      <c r="Q39" s="18"/>
      <c r="R39" s="26">
        <f t="shared" si="19"/>
        <v>1246.09561061947</v>
      </c>
      <c r="S39" s="15"/>
    </row>
    <row r="40" s="1" customFormat="1" ht="13.5" hidden="1" outlineLevel="2" spans="1:19">
      <c r="A40" s="15">
        <v>36</v>
      </c>
      <c r="B40" s="15" t="s">
        <v>140</v>
      </c>
      <c r="C40" s="16" t="s">
        <v>163</v>
      </c>
      <c r="D40" s="15" t="s">
        <v>164</v>
      </c>
      <c r="E40" s="15">
        <v>30</v>
      </c>
      <c r="F40" s="17"/>
      <c r="G40" s="18" t="e">
        <f>VLOOKUP(C40,#REF!,8,FALSE)</f>
        <v>#REF!</v>
      </c>
      <c r="H40" s="17">
        <v>1524.5527</v>
      </c>
      <c r="I40" s="18"/>
      <c r="J40" s="18">
        <f t="shared" si="14"/>
        <v>175.391018584071</v>
      </c>
      <c r="K40" s="18"/>
      <c r="L40" s="18">
        <f t="shared" si="15"/>
        <v>1349.16168141593</v>
      </c>
      <c r="M40" s="18"/>
      <c r="N40" s="18">
        <f t="shared" si="16"/>
        <v>33.7290420353982</v>
      </c>
      <c r="O40" s="18">
        <f t="shared" si="17"/>
        <v>20.2374252212389</v>
      </c>
      <c r="P40" s="18">
        <f t="shared" si="18"/>
        <v>26.9832336283186</v>
      </c>
      <c r="Q40" s="18"/>
      <c r="R40" s="26">
        <f t="shared" si="19"/>
        <v>1268.21198053097</v>
      </c>
      <c r="S40" s="15"/>
    </row>
    <row r="41" s="1" customFormat="1" ht="13.5" hidden="1" outlineLevel="2" spans="1:19">
      <c r="A41" s="15">
        <v>37</v>
      </c>
      <c r="B41" s="15" t="s">
        <v>140</v>
      </c>
      <c r="C41" s="16" t="s">
        <v>165</v>
      </c>
      <c r="D41" s="15" t="s">
        <v>166</v>
      </c>
      <c r="E41" s="15">
        <v>30</v>
      </c>
      <c r="F41" s="17"/>
      <c r="G41" s="18" t="e">
        <f>VLOOKUP(C41,#REF!,8,FALSE)</f>
        <v>#REF!</v>
      </c>
      <c r="H41" s="17">
        <v>1541.5329</v>
      </c>
      <c r="I41" s="18"/>
      <c r="J41" s="18">
        <f t="shared" si="14"/>
        <v>177.344492920354</v>
      </c>
      <c r="K41" s="18"/>
      <c r="L41" s="18">
        <f t="shared" si="15"/>
        <v>1364.18840707965</v>
      </c>
      <c r="M41" s="18"/>
      <c r="N41" s="18">
        <f t="shared" si="16"/>
        <v>34.1047101769912</v>
      </c>
      <c r="O41" s="18">
        <f t="shared" si="17"/>
        <v>20.4628261061947</v>
      </c>
      <c r="P41" s="18">
        <f t="shared" si="18"/>
        <v>27.2837681415929</v>
      </c>
      <c r="Q41" s="18"/>
      <c r="R41" s="26">
        <f t="shared" si="19"/>
        <v>1282.33710265487</v>
      </c>
      <c r="S41" s="15"/>
    </row>
    <row r="42" s="1" customFormat="1" ht="13.5" hidden="1" outlineLevel="2" spans="1:19">
      <c r="A42" s="15">
        <v>38</v>
      </c>
      <c r="B42" s="15" t="s">
        <v>140</v>
      </c>
      <c r="C42" s="16" t="s">
        <v>167</v>
      </c>
      <c r="D42" s="15" t="s">
        <v>168</v>
      </c>
      <c r="E42" s="15">
        <v>30</v>
      </c>
      <c r="F42" s="17"/>
      <c r="G42" s="18" t="e">
        <f>VLOOKUP(C42,#REF!,8,FALSE)</f>
        <v>#REF!</v>
      </c>
      <c r="H42" s="17">
        <v>1639.96</v>
      </c>
      <c r="I42" s="18"/>
      <c r="J42" s="18">
        <f t="shared" si="14"/>
        <v>188.66796460177</v>
      </c>
      <c r="K42" s="18"/>
      <c r="L42" s="18">
        <f t="shared" si="15"/>
        <v>1451.29203539823</v>
      </c>
      <c r="M42" s="18"/>
      <c r="N42" s="18">
        <f t="shared" si="16"/>
        <v>36.2823008849558</v>
      </c>
      <c r="O42" s="18">
        <f t="shared" si="17"/>
        <v>21.7693805309735</v>
      </c>
      <c r="P42" s="18">
        <f t="shared" si="18"/>
        <v>29.0258407079646</v>
      </c>
      <c r="Q42" s="18"/>
      <c r="R42" s="26">
        <f t="shared" si="19"/>
        <v>1364.21451327434</v>
      </c>
      <c r="S42" s="15"/>
    </row>
    <row r="43" s="1" customFormat="1" ht="13.5" hidden="1" outlineLevel="2" spans="1:19">
      <c r="A43" s="15">
        <v>39</v>
      </c>
      <c r="B43" s="15" t="s">
        <v>140</v>
      </c>
      <c r="C43" s="16" t="s">
        <v>169</v>
      </c>
      <c r="D43" s="15" t="s">
        <v>170</v>
      </c>
      <c r="E43" s="15">
        <v>30</v>
      </c>
      <c r="F43" s="17"/>
      <c r="G43" s="18" t="e">
        <f>VLOOKUP(C43,#REF!,8,FALSE)</f>
        <v>#REF!</v>
      </c>
      <c r="H43" s="17">
        <v>1583.9624</v>
      </c>
      <c r="I43" s="18"/>
      <c r="J43" s="18">
        <f t="shared" si="14"/>
        <v>182.225762831858</v>
      </c>
      <c r="K43" s="18"/>
      <c r="L43" s="18">
        <f t="shared" si="15"/>
        <v>1401.73663716814</v>
      </c>
      <c r="M43" s="18"/>
      <c r="N43" s="18">
        <f t="shared" si="16"/>
        <v>35.0434159292036</v>
      </c>
      <c r="O43" s="18">
        <f t="shared" si="17"/>
        <v>21.0260495575221</v>
      </c>
      <c r="P43" s="18">
        <f t="shared" si="18"/>
        <v>28.0347327433628</v>
      </c>
      <c r="Q43" s="18"/>
      <c r="R43" s="26">
        <f t="shared" si="19"/>
        <v>1317.63243893805</v>
      </c>
      <c r="S43" s="15"/>
    </row>
    <row r="44" s="1" customFormat="1" ht="13.5" outlineLevel="2" spans="1:20">
      <c r="A44" s="15">
        <v>40</v>
      </c>
      <c r="B44" s="15" t="s">
        <v>140</v>
      </c>
      <c r="C44" s="16" t="s">
        <v>171</v>
      </c>
      <c r="D44" s="15" t="s">
        <v>172</v>
      </c>
      <c r="E44" s="15">
        <v>30</v>
      </c>
      <c r="F44" s="17"/>
      <c r="G44" s="18" t="e">
        <f>VLOOKUP(C44,#REF!,8,FALSE)</f>
        <v>#REF!</v>
      </c>
      <c r="H44" s="17">
        <v>1743.4876</v>
      </c>
      <c r="I44" s="18"/>
      <c r="J44" s="18">
        <f t="shared" si="14"/>
        <v>200.578219469027</v>
      </c>
      <c r="K44" s="18"/>
      <c r="L44" s="18">
        <f t="shared" si="15"/>
        <v>1542.90938053097</v>
      </c>
      <c r="M44" s="18"/>
      <c r="N44" s="18">
        <f t="shared" si="16"/>
        <v>38.5727345132744</v>
      </c>
      <c r="O44" s="18">
        <f t="shared" si="17"/>
        <v>23.1436407079646</v>
      </c>
      <c r="P44" s="18">
        <f t="shared" si="18"/>
        <v>30.8581876106195</v>
      </c>
      <c r="Q44" s="26">
        <v>3399.95680884955</v>
      </c>
      <c r="R44" s="26">
        <v>0</v>
      </c>
      <c r="S44" s="26">
        <v>-1949.62215752212</v>
      </c>
      <c r="T44" s="5"/>
    </row>
    <row r="45" s="1" customFormat="1" ht="13.5" hidden="1" outlineLevel="2" spans="1:19">
      <c r="A45" s="15">
        <v>41</v>
      </c>
      <c r="B45" s="15" t="s">
        <v>140</v>
      </c>
      <c r="C45" s="16" t="s">
        <v>173</v>
      </c>
      <c r="D45" s="15" t="s">
        <v>174</v>
      </c>
      <c r="E45" s="15">
        <v>30</v>
      </c>
      <c r="F45" s="17"/>
      <c r="G45" s="18" t="e">
        <f>VLOOKUP(C45,#REF!,8,FALSE)</f>
        <v>#REF!</v>
      </c>
      <c r="H45" s="17">
        <v>1629.2254</v>
      </c>
      <c r="I45" s="18"/>
      <c r="J45" s="18">
        <f t="shared" si="14"/>
        <v>187.433010619469</v>
      </c>
      <c r="K45" s="18"/>
      <c r="L45" s="18">
        <f t="shared" si="15"/>
        <v>1441.79238938053</v>
      </c>
      <c r="M45" s="18"/>
      <c r="N45" s="18">
        <f t="shared" si="16"/>
        <v>36.0448097345133</v>
      </c>
      <c r="O45" s="18">
        <f t="shared" si="17"/>
        <v>21.626885840708</v>
      </c>
      <c r="P45" s="18">
        <f t="shared" si="18"/>
        <v>28.8358477876106</v>
      </c>
      <c r="Q45" s="18"/>
      <c r="R45" s="26">
        <f t="shared" si="19"/>
        <v>1355.2848460177</v>
      </c>
      <c r="S45" s="15"/>
    </row>
    <row r="46" s="1" customFormat="1" ht="13.5" hidden="1" outlineLevel="2" spans="1:19">
      <c r="A46" s="15">
        <v>42</v>
      </c>
      <c r="B46" s="15" t="s">
        <v>140</v>
      </c>
      <c r="C46" s="16" t="s">
        <v>175</v>
      </c>
      <c r="D46" s="15" t="s">
        <v>176</v>
      </c>
      <c r="E46" s="15">
        <v>30</v>
      </c>
      <c r="F46" s="17"/>
      <c r="G46" s="18" t="e">
        <f>VLOOKUP(C46,#REF!,8,FALSE)</f>
        <v>#REF!</v>
      </c>
      <c r="H46" s="17">
        <v>1602.0715</v>
      </c>
      <c r="I46" s="18"/>
      <c r="J46" s="18">
        <f t="shared" si="14"/>
        <v>184.309110619469</v>
      </c>
      <c r="K46" s="18"/>
      <c r="L46" s="18">
        <f t="shared" si="15"/>
        <v>1417.76238938053</v>
      </c>
      <c r="M46" s="18"/>
      <c r="N46" s="18">
        <f t="shared" si="16"/>
        <v>35.4440597345133</v>
      </c>
      <c r="O46" s="18">
        <f t="shared" si="17"/>
        <v>21.266435840708</v>
      </c>
      <c r="P46" s="18">
        <f t="shared" si="18"/>
        <v>28.3552477876106</v>
      </c>
      <c r="Q46" s="18"/>
      <c r="R46" s="26">
        <f t="shared" si="19"/>
        <v>1332.6966460177</v>
      </c>
      <c r="S46" s="15"/>
    </row>
    <row r="47" s="1" customFormat="1" ht="13.5" hidden="1" outlineLevel="2" spans="1:19">
      <c r="A47" s="15">
        <v>43</v>
      </c>
      <c r="B47" s="15" t="s">
        <v>140</v>
      </c>
      <c r="C47" s="16" t="s">
        <v>177</v>
      </c>
      <c r="D47" s="15" t="s">
        <v>178</v>
      </c>
      <c r="E47" s="15">
        <v>30</v>
      </c>
      <c r="F47" s="17"/>
      <c r="G47" s="18" t="e">
        <f>VLOOKUP(C47,#REF!,8,FALSE)</f>
        <v>#REF!</v>
      </c>
      <c r="H47" s="17">
        <v>1487.2305</v>
      </c>
      <c r="I47" s="18"/>
      <c r="J47" s="18">
        <f t="shared" si="14"/>
        <v>171.097314159292</v>
      </c>
      <c r="K47" s="18"/>
      <c r="L47" s="18">
        <f t="shared" si="15"/>
        <v>1316.13318584071</v>
      </c>
      <c r="M47" s="18"/>
      <c r="N47" s="18">
        <f t="shared" si="16"/>
        <v>32.9033296460177</v>
      </c>
      <c r="O47" s="18">
        <f t="shared" si="17"/>
        <v>19.7419977876106</v>
      </c>
      <c r="P47" s="18">
        <f t="shared" si="18"/>
        <v>26.3226637168141</v>
      </c>
      <c r="Q47" s="18"/>
      <c r="R47" s="26">
        <f t="shared" si="19"/>
        <v>1237.16519469026</v>
      </c>
      <c r="S47" s="15"/>
    </row>
    <row r="48" s="1" customFormat="1" ht="13.5" hidden="1" outlineLevel="2" spans="1:19">
      <c r="A48" s="15">
        <v>44</v>
      </c>
      <c r="B48" s="15" t="s">
        <v>140</v>
      </c>
      <c r="C48" s="16" t="s">
        <v>179</v>
      </c>
      <c r="D48" s="15" t="s">
        <v>180</v>
      </c>
      <c r="E48" s="15">
        <v>30</v>
      </c>
      <c r="F48" s="17"/>
      <c r="G48" s="18" t="e">
        <f>VLOOKUP(C48,#REF!,8,FALSE)</f>
        <v>#REF!</v>
      </c>
      <c r="H48" s="17">
        <v>1516.0839</v>
      </c>
      <c r="I48" s="18"/>
      <c r="J48" s="18">
        <f t="shared" si="14"/>
        <v>174.416731858407</v>
      </c>
      <c r="K48" s="18"/>
      <c r="L48" s="18">
        <f t="shared" si="15"/>
        <v>1341.66716814159</v>
      </c>
      <c r="M48" s="18"/>
      <c r="N48" s="18">
        <f t="shared" si="16"/>
        <v>33.5416792035398</v>
      </c>
      <c r="O48" s="18">
        <f t="shared" si="17"/>
        <v>20.1250075221239</v>
      </c>
      <c r="P48" s="18">
        <f t="shared" si="18"/>
        <v>26.8333433628319</v>
      </c>
      <c r="Q48" s="18"/>
      <c r="R48" s="26">
        <f t="shared" si="19"/>
        <v>1261.1671380531</v>
      </c>
      <c r="S48" s="15"/>
    </row>
    <row r="49" s="1" customFormat="1" ht="13.5" hidden="1" outlineLevel="2" spans="1:19">
      <c r="A49" s="15">
        <v>45</v>
      </c>
      <c r="B49" s="15" t="s">
        <v>140</v>
      </c>
      <c r="C49" s="16" t="s">
        <v>181</v>
      </c>
      <c r="D49" s="15" t="s">
        <v>182</v>
      </c>
      <c r="E49" s="15">
        <v>30</v>
      </c>
      <c r="F49" s="17"/>
      <c r="G49" s="18" t="e">
        <f>VLOOKUP(C49,#REF!,8,FALSE)</f>
        <v>#REF!</v>
      </c>
      <c r="H49" s="17">
        <v>1558.5088</v>
      </c>
      <c r="I49" s="18"/>
      <c r="J49" s="18">
        <f t="shared" si="14"/>
        <v>179.297472566372</v>
      </c>
      <c r="K49" s="18"/>
      <c r="L49" s="18">
        <f t="shared" si="15"/>
        <v>1379.21132743363</v>
      </c>
      <c r="M49" s="18"/>
      <c r="N49" s="18">
        <f t="shared" si="16"/>
        <v>34.4802831858407</v>
      </c>
      <c r="O49" s="18">
        <f t="shared" si="17"/>
        <v>20.6881699115044</v>
      </c>
      <c r="P49" s="18">
        <f t="shared" si="18"/>
        <v>27.5842265486726</v>
      </c>
      <c r="Q49" s="18"/>
      <c r="R49" s="26">
        <f t="shared" si="19"/>
        <v>1296.45864778761</v>
      </c>
      <c r="S49" s="15"/>
    </row>
    <row r="50" s="1" customFormat="1" ht="13.5" hidden="1" outlineLevel="2" spans="1:19">
      <c r="A50" s="15">
        <v>46</v>
      </c>
      <c r="B50" s="15" t="s">
        <v>140</v>
      </c>
      <c r="C50" s="16" t="s">
        <v>183</v>
      </c>
      <c r="D50" s="15" t="s">
        <v>184</v>
      </c>
      <c r="E50" s="15">
        <v>30</v>
      </c>
      <c r="F50" s="17"/>
      <c r="G50" s="18" t="e">
        <f>VLOOKUP(C50,#REF!,8,FALSE)</f>
        <v>#REF!</v>
      </c>
      <c r="H50" s="17">
        <v>1538.1511</v>
      </c>
      <c r="I50" s="18"/>
      <c r="J50" s="18">
        <f t="shared" si="14"/>
        <v>176.955436283186</v>
      </c>
      <c r="K50" s="18"/>
      <c r="L50" s="18">
        <f t="shared" si="15"/>
        <v>1361.19566371681</v>
      </c>
      <c r="M50" s="18"/>
      <c r="N50" s="18">
        <f t="shared" si="16"/>
        <v>34.0298915929204</v>
      </c>
      <c r="O50" s="18">
        <f t="shared" si="17"/>
        <v>20.4179349557522</v>
      </c>
      <c r="P50" s="18">
        <f t="shared" si="18"/>
        <v>27.2239132743363</v>
      </c>
      <c r="Q50" s="18"/>
      <c r="R50" s="26">
        <f t="shared" si="19"/>
        <v>1279.5239238938</v>
      </c>
      <c r="S50" s="15"/>
    </row>
    <row r="51" s="1" customFormat="1" ht="13.5" hidden="1" outlineLevel="2" spans="1:19">
      <c r="A51" s="15">
        <v>47</v>
      </c>
      <c r="B51" s="15" t="s">
        <v>140</v>
      </c>
      <c r="C51" s="16" t="s">
        <v>185</v>
      </c>
      <c r="D51" s="15" t="s">
        <v>186</v>
      </c>
      <c r="E51" s="15">
        <v>30</v>
      </c>
      <c r="F51" s="17"/>
      <c r="G51" s="18" t="e">
        <f>VLOOKUP(C51,#REF!,8,FALSE)</f>
        <v>#REF!</v>
      </c>
      <c r="H51" s="17">
        <v>1599.2353</v>
      </c>
      <c r="I51" s="18"/>
      <c r="J51" s="18">
        <f t="shared" si="14"/>
        <v>183.982822123894</v>
      </c>
      <c r="K51" s="18"/>
      <c r="L51" s="18">
        <f t="shared" si="15"/>
        <v>1415.25247787611</v>
      </c>
      <c r="M51" s="18"/>
      <c r="N51" s="18">
        <f t="shared" si="16"/>
        <v>35.3813119469027</v>
      </c>
      <c r="O51" s="18">
        <f t="shared" si="17"/>
        <v>21.2287871681416</v>
      </c>
      <c r="P51" s="18">
        <f t="shared" si="18"/>
        <v>28.3050495575221</v>
      </c>
      <c r="Q51" s="18"/>
      <c r="R51" s="26">
        <f t="shared" si="19"/>
        <v>1330.33732920354</v>
      </c>
      <c r="S51" s="15"/>
    </row>
    <row r="52" s="2" customFormat="1" ht="13.5" hidden="1" outlineLevel="1" spans="1:19">
      <c r="A52" s="19"/>
      <c r="B52" s="19" t="s">
        <v>187</v>
      </c>
      <c r="C52" s="20"/>
      <c r="D52" s="19"/>
      <c r="E52" s="19"/>
      <c r="F52" s="21">
        <f>SUBTOTAL(9,F29:F51)</f>
        <v>0</v>
      </c>
      <c r="G52" s="21"/>
      <c r="H52" s="21"/>
      <c r="I52" s="21"/>
      <c r="J52" s="21">
        <f t="shared" ref="J52:R52" si="20">SUBTOTAL(9,J29:J51)</f>
        <v>200.578219469027</v>
      </c>
      <c r="K52" s="21"/>
      <c r="L52" s="21">
        <f t="shared" si="20"/>
        <v>1542.90938053097</v>
      </c>
      <c r="M52" s="21"/>
      <c r="N52" s="21">
        <f t="shared" si="20"/>
        <v>38.5727345132744</v>
      </c>
      <c r="O52" s="21">
        <f t="shared" si="20"/>
        <v>23.1436407079646</v>
      </c>
      <c r="P52" s="21">
        <f t="shared" si="20"/>
        <v>30.8581876106195</v>
      </c>
      <c r="Q52" s="21">
        <f t="shared" si="20"/>
        <v>3399.95680884955</v>
      </c>
      <c r="R52" s="21">
        <f t="shared" si="20"/>
        <v>0</v>
      </c>
      <c r="S52" s="19"/>
    </row>
    <row r="53" s="1" customFormat="1" ht="13.5" outlineLevel="2" spans="1:20">
      <c r="A53" s="15">
        <v>48</v>
      </c>
      <c r="B53" s="15" t="s">
        <v>188</v>
      </c>
      <c r="C53" s="16" t="s">
        <v>189</v>
      </c>
      <c r="D53" s="15" t="s">
        <v>190</v>
      </c>
      <c r="E53" s="15">
        <v>30</v>
      </c>
      <c r="F53" s="17"/>
      <c r="G53" s="18" t="e">
        <f>VLOOKUP(C53,#REF!,8,FALSE)</f>
        <v>#REF!</v>
      </c>
      <c r="H53" s="17">
        <v>1216.265</v>
      </c>
      <c r="I53" s="18"/>
      <c r="J53" s="18">
        <f t="shared" ref="J53:J76" si="21">(H53+I53)/1.13*0.13</f>
        <v>139.924292035398</v>
      </c>
      <c r="K53" s="18"/>
      <c r="L53" s="18">
        <f t="shared" ref="L53:L76" si="22">(H53+I53)-J53+(K53)</f>
        <v>1076.3407079646</v>
      </c>
      <c r="M53" s="18"/>
      <c r="N53" s="18">
        <f t="shared" ref="N53:N76" si="23">L53*0.025</f>
        <v>26.9085176991151</v>
      </c>
      <c r="O53" s="18">
        <f t="shared" ref="O53:O76" si="24">L53*0.015</f>
        <v>16.145110619469</v>
      </c>
      <c r="P53" s="18">
        <f t="shared" ref="P53:P76" si="25">L53*0.02</f>
        <v>21.526814159292</v>
      </c>
      <c r="Q53" s="26">
        <v>3180.71795575222</v>
      </c>
      <c r="R53" s="26">
        <v>0</v>
      </c>
      <c r="S53" s="26">
        <v>-2168.96600884956</v>
      </c>
      <c r="T53" s="5"/>
    </row>
    <row r="54" s="1" customFormat="1" ht="13.5" hidden="1" outlineLevel="2" spans="1:19">
      <c r="A54" s="15">
        <v>49</v>
      </c>
      <c r="B54" s="15" t="s">
        <v>188</v>
      </c>
      <c r="C54" s="16" t="s">
        <v>191</v>
      </c>
      <c r="D54" s="15" t="s">
        <v>192</v>
      </c>
      <c r="E54" s="15">
        <v>30</v>
      </c>
      <c r="F54" s="17"/>
      <c r="G54" s="18" t="e">
        <f>VLOOKUP(C54,#REF!,8,FALSE)</f>
        <v>#REF!</v>
      </c>
      <c r="H54" s="17">
        <v>1689.1646</v>
      </c>
      <c r="I54" s="18"/>
      <c r="J54" s="18">
        <f t="shared" si="21"/>
        <v>194.32867079646</v>
      </c>
      <c r="K54" s="18"/>
      <c r="L54" s="18">
        <f t="shared" si="22"/>
        <v>1494.83592920354</v>
      </c>
      <c r="M54" s="18"/>
      <c r="N54" s="18">
        <f t="shared" si="23"/>
        <v>37.3708982300885</v>
      </c>
      <c r="O54" s="18">
        <f t="shared" si="24"/>
        <v>22.4225389380531</v>
      </c>
      <c r="P54" s="18">
        <f t="shared" si="25"/>
        <v>29.8967185840708</v>
      </c>
      <c r="Q54" s="18"/>
      <c r="R54" s="26">
        <f t="shared" ref="R53:R76" si="26">L54-N54-O54-P54-Q54</f>
        <v>1405.14577345133</v>
      </c>
      <c r="S54" s="15"/>
    </row>
    <row r="55" s="1" customFormat="1" ht="13.5" hidden="1" outlineLevel="2" spans="1:19">
      <c r="A55" s="15">
        <v>50</v>
      </c>
      <c r="B55" s="15" t="s">
        <v>188</v>
      </c>
      <c r="C55" s="16" t="s">
        <v>193</v>
      </c>
      <c r="D55" s="15" t="s">
        <v>194</v>
      </c>
      <c r="E55" s="15">
        <v>30</v>
      </c>
      <c r="F55" s="17"/>
      <c r="G55" s="18" t="e">
        <f>VLOOKUP(C55,#REF!,8,FALSE)</f>
        <v>#REF!</v>
      </c>
      <c r="H55" s="17">
        <v>1445.9227</v>
      </c>
      <c r="I55" s="18"/>
      <c r="J55" s="18">
        <f t="shared" si="21"/>
        <v>166.345089380531</v>
      </c>
      <c r="K55" s="18"/>
      <c r="L55" s="18">
        <f t="shared" si="22"/>
        <v>1279.57761061947</v>
      </c>
      <c r="M55" s="18"/>
      <c r="N55" s="18">
        <f t="shared" si="23"/>
        <v>31.9894402654867</v>
      </c>
      <c r="O55" s="18">
        <f t="shared" si="24"/>
        <v>19.193664159292</v>
      </c>
      <c r="P55" s="18">
        <f t="shared" si="25"/>
        <v>25.5915522123894</v>
      </c>
      <c r="Q55" s="18"/>
      <c r="R55" s="26">
        <f t="shared" si="26"/>
        <v>1202.8029539823</v>
      </c>
      <c r="S55" s="15"/>
    </row>
    <row r="56" s="1" customFormat="1" ht="13.5" hidden="1" outlineLevel="2" spans="1:19">
      <c r="A56" s="15">
        <v>52</v>
      </c>
      <c r="B56" s="15" t="s">
        <v>188</v>
      </c>
      <c r="C56" s="16" t="s">
        <v>197</v>
      </c>
      <c r="D56" s="15" t="s">
        <v>198</v>
      </c>
      <c r="E56" s="15">
        <v>30</v>
      </c>
      <c r="F56" s="17"/>
      <c r="G56" s="18" t="e">
        <f>VLOOKUP(C56,#REF!,8,FALSE)</f>
        <v>#REF!</v>
      </c>
      <c r="H56" s="17">
        <v>1615.6323</v>
      </c>
      <c r="I56" s="18"/>
      <c r="J56" s="18">
        <f t="shared" si="21"/>
        <v>185.869202654867</v>
      </c>
      <c r="K56" s="18"/>
      <c r="L56" s="18">
        <f t="shared" si="22"/>
        <v>1429.76309734513</v>
      </c>
      <c r="M56" s="18"/>
      <c r="N56" s="18">
        <f t="shared" si="23"/>
        <v>35.7440774336283</v>
      </c>
      <c r="O56" s="18">
        <f t="shared" si="24"/>
        <v>21.446446460177</v>
      </c>
      <c r="P56" s="18">
        <f t="shared" si="25"/>
        <v>28.5952619469026</v>
      </c>
      <c r="Q56" s="18"/>
      <c r="R56" s="26">
        <f t="shared" si="26"/>
        <v>1343.97731150442</v>
      </c>
      <c r="S56" s="15"/>
    </row>
    <row r="57" s="1" customFormat="1" ht="13.5" hidden="1" outlineLevel="2" spans="1:19">
      <c r="A57" s="15">
        <v>53</v>
      </c>
      <c r="B57" s="15" t="s">
        <v>188</v>
      </c>
      <c r="C57" s="16" t="s">
        <v>199</v>
      </c>
      <c r="D57" s="15" t="s">
        <v>200</v>
      </c>
      <c r="E57" s="15">
        <v>30</v>
      </c>
      <c r="F57" s="17"/>
      <c r="G57" s="18" t="e">
        <f>VLOOKUP(C57,#REF!,8,FALSE)</f>
        <v>#REF!</v>
      </c>
      <c r="H57" s="17">
        <v>1598.6714</v>
      </c>
      <c r="I57" s="18"/>
      <c r="J57" s="18">
        <f t="shared" si="21"/>
        <v>183.917948672566</v>
      </c>
      <c r="K57" s="18"/>
      <c r="L57" s="18">
        <f t="shared" si="22"/>
        <v>1414.75345132743</v>
      </c>
      <c r="M57" s="18"/>
      <c r="N57" s="18">
        <f t="shared" si="23"/>
        <v>35.3688362831858</v>
      </c>
      <c r="O57" s="18">
        <f t="shared" si="24"/>
        <v>21.2213017699115</v>
      </c>
      <c r="P57" s="18">
        <f t="shared" si="25"/>
        <v>28.2950690265487</v>
      </c>
      <c r="Q57" s="18"/>
      <c r="R57" s="26">
        <f t="shared" si="26"/>
        <v>1329.86824424779</v>
      </c>
      <c r="S57" s="15"/>
    </row>
    <row r="58" s="1" customFormat="1" ht="13.5" hidden="1" outlineLevel="2" spans="1:19">
      <c r="A58" s="15">
        <v>54</v>
      </c>
      <c r="B58" s="15" t="s">
        <v>188</v>
      </c>
      <c r="C58" s="16" t="s">
        <v>201</v>
      </c>
      <c r="D58" s="15" t="s">
        <v>202</v>
      </c>
      <c r="E58" s="15">
        <v>30</v>
      </c>
      <c r="F58" s="17"/>
      <c r="G58" s="18" t="e">
        <f>VLOOKUP(C58,#REF!,8,FALSE)</f>
        <v>#REF!</v>
      </c>
      <c r="H58" s="17">
        <v>4328.7256</v>
      </c>
      <c r="I58" s="18"/>
      <c r="J58" s="18">
        <f t="shared" si="21"/>
        <v>497.994980530973</v>
      </c>
      <c r="K58" s="18"/>
      <c r="L58" s="18">
        <f t="shared" si="22"/>
        <v>3830.73061946903</v>
      </c>
      <c r="M58" s="18"/>
      <c r="N58" s="18">
        <f t="shared" si="23"/>
        <v>95.7682654867256</v>
      </c>
      <c r="O58" s="18">
        <f t="shared" si="24"/>
        <v>57.4609592920354</v>
      </c>
      <c r="P58" s="18">
        <f t="shared" si="25"/>
        <v>76.6146123893805</v>
      </c>
      <c r="Q58" s="18"/>
      <c r="R58" s="26">
        <f t="shared" si="26"/>
        <v>3600.88678230088</v>
      </c>
      <c r="S58" s="15"/>
    </row>
    <row r="59" s="1" customFormat="1" ht="13.5" hidden="1" outlineLevel="2" spans="1:19">
      <c r="A59" s="15">
        <v>55</v>
      </c>
      <c r="B59" s="15" t="s">
        <v>188</v>
      </c>
      <c r="C59" s="16" t="s">
        <v>203</v>
      </c>
      <c r="D59" s="15" t="s">
        <v>204</v>
      </c>
      <c r="E59" s="15">
        <v>30</v>
      </c>
      <c r="F59" s="17"/>
      <c r="G59" s="18" t="e">
        <f>VLOOKUP(C59,#REF!,8,FALSE)</f>
        <v>#REF!</v>
      </c>
      <c r="H59" s="17">
        <v>1597.5538</v>
      </c>
      <c r="I59" s="18"/>
      <c r="J59" s="18">
        <f t="shared" si="21"/>
        <v>183.789375221239</v>
      </c>
      <c r="K59" s="18"/>
      <c r="L59" s="18">
        <f t="shared" si="22"/>
        <v>1413.76442477876</v>
      </c>
      <c r="M59" s="18"/>
      <c r="N59" s="18">
        <f t="shared" si="23"/>
        <v>35.344110619469</v>
      </c>
      <c r="O59" s="18">
        <f t="shared" si="24"/>
        <v>21.2064663716814</v>
      </c>
      <c r="P59" s="18">
        <f t="shared" si="25"/>
        <v>28.2752884955752</v>
      </c>
      <c r="Q59" s="18"/>
      <c r="R59" s="26">
        <f t="shared" si="26"/>
        <v>1328.93855929204</v>
      </c>
      <c r="S59" s="15"/>
    </row>
    <row r="60" s="1" customFormat="1" ht="13.5" hidden="1" outlineLevel="2" spans="1:19">
      <c r="A60" s="15">
        <v>56</v>
      </c>
      <c r="B60" s="15" t="s">
        <v>188</v>
      </c>
      <c r="C60" s="16" t="s">
        <v>205</v>
      </c>
      <c r="D60" s="15" t="s">
        <v>206</v>
      </c>
      <c r="E60" s="15">
        <v>30</v>
      </c>
      <c r="F60" s="17"/>
      <c r="G60" s="18" t="e">
        <f>VLOOKUP(C60,#REF!,8,FALSE)</f>
        <v>#REF!</v>
      </c>
      <c r="H60" s="17">
        <v>1486.088</v>
      </c>
      <c r="I60" s="18"/>
      <c r="J60" s="18">
        <f t="shared" si="21"/>
        <v>170.965876106195</v>
      </c>
      <c r="K60" s="18"/>
      <c r="L60" s="18">
        <f t="shared" si="22"/>
        <v>1315.12212389381</v>
      </c>
      <c r="M60" s="18"/>
      <c r="N60" s="18">
        <f t="shared" si="23"/>
        <v>32.8780530973451</v>
      </c>
      <c r="O60" s="18">
        <f t="shared" si="24"/>
        <v>19.7268318584071</v>
      </c>
      <c r="P60" s="18">
        <f t="shared" si="25"/>
        <v>26.3024424778761</v>
      </c>
      <c r="Q60" s="18"/>
      <c r="R60" s="26">
        <f t="shared" si="26"/>
        <v>1236.21479646018</v>
      </c>
      <c r="S60" s="15"/>
    </row>
    <row r="61" s="1" customFormat="1" ht="13.5" hidden="1" outlineLevel="2" spans="1:19">
      <c r="A61" s="15">
        <v>57</v>
      </c>
      <c r="B61" s="15" t="s">
        <v>188</v>
      </c>
      <c r="C61" s="16" t="s">
        <v>207</v>
      </c>
      <c r="D61" s="15" t="s">
        <v>208</v>
      </c>
      <c r="E61" s="15">
        <v>30</v>
      </c>
      <c r="F61" s="17"/>
      <c r="G61" s="18" t="e">
        <f>VLOOKUP(C61,#REF!,8,FALSE)</f>
        <v>#REF!</v>
      </c>
      <c r="H61" s="17">
        <v>1752.5405</v>
      </c>
      <c r="I61" s="18"/>
      <c r="J61" s="18">
        <f t="shared" si="21"/>
        <v>201.619703539823</v>
      </c>
      <c r="K61" s="18"/>
      <c r="L61" s="18">
        <f t="shared" si="22"/>
        <v>1550.92079646018</v>
      </c>
      <c r="M61" s="18"/>
      <c r="N61" s="18">
        <f t="shared" si="23"/>
        <v>38.7730199115044</v>
      </c>
      <c r="O61" s="18">
        <f t="shared" si="24"/>
        <v>23.2638119469026</v>
      </c>
      <c r="P61" s="18">
        <f t="shared" si="25"/>
        <v>31.0184159292035</v>
      </c>
      <c r="Q61" s="18"/>
      <c r="R61" s="26">
        <f t="shared" si="26"/>
        <v>1457.86554867257</v>
      </c>
      <c r="S61" s="15"/>
    </row>
    <row r="62" s="1" customFormat="1" ht="13.5" hidden="1" outlineLevel="2" spans="1:19">
      <c r="A62" s="15">
        <v>58</v>
      </c>
      <c r="B62" s="15" t="s">
        <v>188</v>
      </c>
      <c r="C62" s="16" t="s">
        <v>209</v>
      </c>
      <c r="D62" s="15" t="s">
        <v>210</v>
      </c>
      <c r="E62" s="15">
        <v>30</v>
      </c>
      <c r="F62" s="17"/>
      <c r="G62" s="18" t="e">
        <f>VLOOKUP(C62,#REF!,8,FALSE)</f>
        <v>#REF!</v>
      </c>
      <c r="H62" s="17">
        <v>1607.7196</v>
      </c>
      <c r="I62" s="18"/>
      <c r="J62" s="18">
        <f t="shared" si="21"/>
        <v>184.958892035398</v>
      </c>
      <c r="K62" s="18"/>
      <c r="L62" s="18">
        <f t="shared" si="22"/>
        <v>1422.7607079646</v>
      </c>
      <c r="M62" s="18"/>
      <c r="N62" s="18">
        <f t="shared" si="23"/>
        <v>35.569017699115</v>
      </c>
      <c r="O62" s="18">
        <f t="shared" si="24"/>
        <v>21.341410619469</v>
      </c>
      <c r="P62" s="18">
        <f t="shared" si="25"/>
        <v>28.455214159292</v>
      </c>
      <c r="Q62" s="18"/>
      <c r="R62" s="26">
        <f t="shared" si="26"/>
        <v>1337.39506548673</v>
      </c>
      <c r="S62" s="15"/>
    </row>
    <row r="63" s="1" customFormat="1" ht="13.5" hidden="1" outlineLevel="2" spans="1:19">
      <c r="A63" s="15">
        <v>59</v>
      </c>
      <c r="B63" s="15" t="s">
        <v>188</v>
      </c>
      <c r="C63" s="16" t="s">
        <v>211</v>
      </c>
      <c r="D63" s="15" t="s">
        <v>212</v>
      </c>
      <c r="E63" s="15">
        <v>30</v>
      </c>
      <c r="F63" s="17"/>
      <c r="G63" s="18" t="e">
        <f>VLOOKUP(C63,#REF!,8,FALSE)</f>
        <v>#REF!</v>
      </c>
      <c r="H63" s="17">
        <v>1522.3004</v>
      </c>
      <c r="I63" s="18"/>
      <c r="J63" s="18">
        <f t="shared" si="21"/>
        <v>175.131904424779</v>
      </c>
      <c r="K63" s="18"/>
      <c r="L63" s="18">
        <f t="shared" si="22"/>
        <v>1347.16849557522</v>
      </c>
      <c r="M63" s="18"/>
      <c r="N63" s="18">
        <f t="shared" si="23"/>
        <v>33.6792123893806</v>
      </c>
      <c r="O63" s="18">
        <f t="shared" si="24"/>
        <v>20.2075274336283</v>
      </c>
      <c r="P63" s="18">
        <f t="shared" si="25"/>
        <v>26.9433699115044</v>
      </c>
      <c r="Q63" s="18"/>
      <c r="R63" s="26">
        <f t="shared" si="26"/>
        <v>1266.33838584071</v>
      </c>
      <c r="S63" s="15"/>
    </row>
    <row r="64" s="1" customFormat="1" ht="13.5" hidden="1" outlineLevel="2" spans="1:19">
      <c r="A64" s="15">
        <v>60</v>
      </c>
      <c r="B64" s="15" t="s">
        <v>188</v>
      </c>
      <c r="C64" s="16" t="s">
        <v>213</v>
      </c>
      <c r="D64" s="15" t="s">
        <v>214</v>
      </c>
      <c r="E64" s="15">
        <v>30</v>
      </c>
      <c r="F64" s="17"/>
      <c r="G64" s="18" t="e">
        <f>VLOOKUP(C64,#REF!,8,FALSE)</f>
        <v>#REF!</v>
      </c>
      <c r="H64" s="17">
        <v>1603.1941</v>
      </c>
      <c r="I64" s="18"/>
      <c r="J64" s="18">
        <f t="shared" si="21"/>
        <v>184.438259292035</v>
      </c>
      <c r="K64" s="18"/>
      <c r="L64" s="18">
        <f t="shared" si="22"/>
        <v>1418.75584070796</v>
      </c>
      <c r="M64" s="18"/>
      <c r="N64" s="18">
        <f t="shared" si="23"/>
        <v>35.4688960176991</v>
      </c>
      <c r="O64" s="18">
        <f t="shared" si="24"/>
        <v>21.2813376106195</v>
      </c>
      <c r="P64" s="18">
        <f t="shared" si="25"/>
        <v>28.3751168141593</v>
      </c>
      <c r="Q64" s="18"/>
      <c r="R64" s="26">
        <f t="shared" si="26"/>
        <v>1333.63049026549</v>
      </c>
      <c r="S64" s="15"/>
    </row>
    <row r="65" s="1" customFormat="1" ht="13.5" hidden="1" outlineLevel="2" spans="1:19">
      <c r="A65" s="15">
        <v>61</v>
      </c>
      <c r="B65" s="15" t="s">
        <v>188</v>
      </c>
      <c r="C65" s="16" t="s">
        <v>215</v>
      </c>
      <c r="D65" s="15" t="s">
        <v>216</v>
      </c>
      <c r="E65" s="15">
        <v>30</v>
      </c>
      <c r="F65" s="17"/>
      <c r="G65" s="18" t="e">
        <f>VLOOKUP(C65,#REF!,8,FALSE)</f>
        <v>#REF!</v>
      </c>
      <c r="H65" s="17">
        <v>1673.3465</v>
      </c>
      <c r="I65" s="18"/>
      <c r="J65" s="18">
        <f t="shared" si="21"/>
        <v>192.508889380531</v>
      </c>
      <c r="K65" s="18"/>
      <c r="L65" s="18">
        <f t="shared" si="22"/>
        <v>1480.83761061947</v>
      </c>
      <c r="M65" s="18"/>
      <c r="N65" s="18">
        <f t="shared" si="23"/>
        <v>37.0209402654868</v>
      </c>
      <c r="O65" s="18">
        <f t="shared" si="24"/>
        <v>22.2125641592921</v>
      </c>
      <c r="P65" s="18">
        <f t="shared" si="25"/>
        <v>29.6167522123894</v>
      </c>
      <c r="Q65" s="18"/>
      <c r="R65" s="26">
        <f t="shared" si="26"/>
        <v>1391.9873539823</v>
      </c>
      <c r="S65" s="15"/>
    </row>
    <row r="66" s="1" customFormat="1" ht="13.5" hidden="1" outlineLevel="2" spans="1:19">
      <c r="A66" s="15">
        <v>62</v>
      </c>
      <c r="B66" s="15" t="s">
        <v>188</v>
      </c>
      <c r="C66" s="16" t="s">
        <v>217</v>
      </c>
      <c r="D66" s="15" t="s">
        <v>218</v>
      </c>
      <c r="E66" s="15">
        <v>30</v>
      </c>
      <c r="F66" s="17"/>
      <c r="G66" s="18" t="e">
        <f>VLOOKUP(C66,#REF!,8,FALSE)</f>
        <v>#REF!</v>
      </c>
      <c r="H66" s="17">
        <v>1619.0207</v>
      </c>
      <c r="I66" s="18"/>
      <c r="J66" s="18">
        <f t="shared" si="21"/>
        <v>186.259018584071</v>
      </c>
      <c r="K66" s="18"/>
      <c r="L66" s="18">
        <f t="shared" si="22"/>
        <v>1432.76168141593</v>
      </c>
      <c r="M66" s="18"/>
      <c r="N66" s="18">
        <f t="shared" si="23"/>
        <v>35.8190420353982</v>
      </c>
      <c r="O66" s="18">
        <f t="shared" si="24"/>
        <v>21.4914252212389</v>
      </c>
      <c r="P66" s="18">
        <f t="shared" si="25"/>
        <v>28.6552336283186</v>
      </c>
      <c r="Q66" s="18"/>
      <c r="R66" s="26">
        <f t="shared" si="26"/>
        <v>1346.79598053097</v>
      </c>
      <c r="S66" s="15"/>
    </row>
    <row r="67" s="1" customFormat="1" ht="13.5" hidden="1" outlineLevel="2" spans="1:19">
      <c r="A67" s="15">
        <v>63</v>
      </c>
      <c r="B67" s="15" t="s">
        <v>188</v>
      </c>
      <c r="C67" s="16" t="s">
        <v>219</v>
      </c>
      <c r="D67" s="15" t="s">
        <v>220</v>
      </c>
      <c r="E67" s="15">
        <v>30</v>
      </c>
      <c r="F67" s="17"/>
      <c r="G67" s="18" t="e">
        <f>VLOOKUP(C67,#REF!,8,FALSE)</f>
        <v>#REF!</v>
      </c>
      <c r="H67" s="17">
        <v>1787.045</v>
      </c>
      <c r="I67" s="18"/>
      <c r="J67" s="18">
        <f t="shared" si="21"/>
        <v>205.589247787611</v>
      </c>
      <c r="K67" s="18"/>
      <c r="L67" s="18">
        <f t="shared" si="22"/>
        <v>1581.45575221239</v>
      </c>
      <c r="M67" s="18"/>
      <c r="N67" s="18">
        <f t="shared" si="23"/>
        <v>39.5363938053097</v>
      </c>
      <c r="O67" s="18">
        <f t="shared" si="24"/>
        <v>23.7218362831858</v>
      </c>
      <c r="P67" s="18">
        <f t="shared" si="25"/>
        <v>31.6291150442478</v>
      </c>
      <c r="Q67" s="18"/>
      <c r="R67" s="26">
        <f t="shared" si="26"/>
        <v>1486.56840707965</v>
      </c>
      <c r="S67" s="15"/>
    </row>
    <row r="68" s="1" customFormat="1" ht="13.5" outlineLevel="2" spans="1:20">
      <c r="A68" s="15">
        <v>64</v>
      </c>
      <c r="B68" s="15" t="s">
        <v>188</v>
      </c>
      <c r="C68" s="16" t="s">
        <v>221</v>
      </c>
      <c r="D68" s="15" t="s">
        <v>222</v>
      </c>
      <c r="E68" s="15">
        <v>30</v>
      </c>
      <c r="F68" s="17"/>
      <c r="G68" s="18" t="e">
        <f>VLOOKUP(C68,#REF!,8,FALSE)</f>
        <v>#REF!</v>
      </c>
      <c r="H68" s="17">
        <v>1343.5481</v>
      </c>
      <c r="I68" s="18"/>
      <c r="J68" s="18">
        <f t="shared" si="21"/>
        <v>154.567480530974</v>
      </c>
      <c r="K68" s="18"/>
      <c r="L68" s="18">
        <f t="shared" si="22"/>
        <v>1188.98061946903</v>
      </c>
      <c r="M68" s="18"/>
      <c r="N68" s="18">
        <f t="shared" si="23"/>
        <v>29.7245154867257</v>
      </c>
      <c r="O68" s="18">
        <f t="shared" si="24"/>
        <v>17.8347092920354</v>
      </c>
      <c r="P68" s="18">
        <f t="shared" si="25"/>
        <v>23.7796123893805</v>
      </c>
      <c r="Q68" s="26">
        <v>2476.92910973451</v>
      </c>
      <c r="R68" s="26">
        <v>0</v>
      </c>
      <c r="S68" s="26">
        <v>-1359.29614513274</v>
      </c>
      <c r="T68" s="5"/>
    </row>
    <row r="69" s="1" customFormat="1" ht="13.5" hidden="1" outlineLevel="2" spans="1:19">
      <c r="A69" s="15">
        <v>66</v>
      </c>
      <c r="B69" s="15" t="s">
        <v>188</v>
      </c>
      <c r="C69" s="16" t="s">
        <v>225</v>
      </c>
      <c r="D69" s="15" t="s">
        <v>226</v>
      </c>
      <c r="E69" s="15">
        <v>30</v>
      </c>
      <c r="F69" s="17"/>
      <c r="G69" s="18" t="e">
        <f>VLOOKUP(C69,#REF!,8,FALSE)</f>
        <v>#REF!</v>
      </c>
      <c r="H69" s="17">
        <v>1617.3293</v>
      </c>
      <c r="I69" s="18"/>
      <c r="J69" s="18">
        <f t="shared" si="21"/>
        <v>186.064432743363</v>
      </c>
      <c r="K69" s="18"/>
      <c r="L69" s="18">
        <f t="shared" si="22"/>
        <v>1431.26486725664</v>
      </c>
      <c r="M69" s="18"/>
      <c r="N69" s="18">
        <f t="shared" si="23"/>
        <v>35.7816216814159</v>
      </c>
      <c r="O69" s="18">
        <f t="shared" si="24"/>
        <v>21.4689730088496</v>
      </c>
      <c r="P69" s="18">
        <f t="shared" si="25"/>
        <v>28.6252973451327</v>
      </c>
      <c r="Q69" s="18"/>
      <c r="R69" s="26">
        <f t="shared" si="26"/>
        <v>1345.38897522124</v>
      </c>
      <c r="S69" s="15"/>
    </row>
    <row r="70" s="1" customFormat="1" ht="13.5" outlineLevel="2" spans="1:20">
      <c r="A70" s="15">
        <v>67</v>
      </c>
      <c r="B70" s="15" t="s">
        <v>188</v>
      </c>
      <c r="C70" s="16" t="s">
        <v>227</v>
      </c>
      <c r="D70" s="15" t="s">
        <v>228</v>
      </c>
      <c r="E70" s="15">
        <v>30</v>
      </c>
      <c r="F70" s="17"/>
      <c r="G70" s="18" t="e">
        <f>VLOOKUP(C70,#REF!,8,FALSE)</f>
        <v>#REF!</v>
      </c>
      <c r="H70" s="17">
        <v>1482.7048</v>
      </c>
      <c r="I70" s="18"/>
      <c r="J70" s="18">
        <f t="shared" si="21"/>
        <v>170.57665840708</v>
      </c>
      <c r="K70" s="18"/>
      <c r="L70" s="18">
        <f t="shared" si="22"/>
        <v>1312.12814159292</v>
      </c>
      <c r="M70" s="18"/>
      <c r="N70" s="18">
        <f t="shared" si="23"/>
        <v>32.803203539823</v>
      </c>
      <c r="O70" s="18">
        <f t="shared" si="24"/>
        <v>19.6819221238938</v>
      </c>
      <c r="P70" s="18">
        <f t="shared" si="25"/>
        <v>26.2425628318584</v>
      </c>
      <c r="Q70" s="26">
        <v>3748.90931150443</v>
      </c>
      <c r="R70" s="26">
        <v>0</v>
      </c>
      <c r="S70" s="26">
        <v>-2515.51310088496</v>
      </c>
      <c r="T70" s="5"/>
    </row>
    <row r="71" s="1" customFormat="1" ht="13.5" outlineLevel="2" spans="1:20">
      <c r="A71" s="15">
        <v>68</v>
      </c>
      <c r="B71" s="15" t="s">
        <v>188</v>
      </c>
      <c r="C71" s="16" t="s">
        <v>229</v>
      </c>
      <c r="D71" s="15" t="s">
        <v>230</v>
      </c>
      <c r="E71" s="15">
        <v>30</v>
      </c>
      <c r="F71" s="17"/>
      <c r="G71" s="18" t="e">
        <f>VLOOKUP(C71,#REF!,8,FALSE)</f>
        <v>#REF!</v>
      </c>
      <c r="H71" s="17">
        <v>1338.4505</v>
      </c>
      <c r="I71" s="18"/>
      <c r="J71" s="18">
        <f t="shared" si="21"/>
        <v>153.981030973451</v>
      </c>
      <c r="K71" s="18"/>
      <c r="L71" s="18">
        <f t="shared" si="22"/>
        <v>1184.46946902655</v>
      </c>
      <c r="M71" s="18"/>
      <c r="N71" s="18">
        <f t="shared" si="23"/>
        <v>29.6117367256637</v>
      </c>
      <c r="O71" s="18">
        <f t="shared" si="24"/>
        <v>17.7670420353982</v>
      </c>
      <c r="P71" s="18">
        <f t="shared" si="25"/>
        <v>23.689389380531</v>
      </c>
      <c r="Q71" s="26">
        <v>2145.10463716814</v>
      </c>
      <c r="R71" s="26">
        <v>0</v>
      </c>
      <c r="S71" s="26">
        <v>-1031.70691327433</v>
      </c>
      <c r="T71" s="5"/>
    </row>
    <row r="72" s="1" customFormat="1" ht="13.5" hidden="1" outlineLevel="2" spans="1:19">
      <c r="A72" s="15">
        <v>69</v>
      </c>
      <c r="B72" s="15" t="s">
        <v>188</v>
      </c>
      <c r="C72" s="16" t="s">
        <v>231</v>
      </c>
      <c r="D72" s="15" t="s">
        <v>232</v>
      </c>
      <c r="E72" s="15">
        <v>30</v>
      </c>
      <c r="F72" s="17"/>
      <c r="G72" s="18" t="e">
        <f>VLOOKUP(C72,#REF!,8,FALSE)</f>
        <v>#REF!</v>
      </c>
      <c r="H72" s="17">
        <v>1496.2817</v>
      </c>
      <c r="I72" s="18"/>
      <c r="J72" s="18">
        <f t="shared" si="21"/>
        <v>172.138602654867</v>
      </c>
      <c r="K72" s="18"/>
      <c r="L72" s="18">
        <f t="shared" si="22"/>
        <v>1324.14309734513</v>
      </c>
      <c r="M72" s="18"/>
      <c r="N72" s="18">
        <f t="shared" si="23"/>
        <v>33.1035774336283</v>
      </c>
      <c r="O72" s="18">
        <f t="shared" si="24"/>
        <v>19.862146460177</v>
      </c>
      <c r="P72" s="18">
        <f t="shared" si="25"/>
        <v>26.4828619469027</v>
      </c>
      <c r="Q72" s="18"/>
      <c r="R72" s="26">
        <f t="shared" si="26"/>
        <v>1244.69451150443</v>
      </c>
      <c r="S72" s="15"/>
    </row>
    <row r="73" s="1" customFormat="1" ht="13.5" hidden="1" outlineLevel="2" spans="1:19">
      <c r="A73" s="15">
        <v>70</v>
      </c>
      <c r="B73" s="15" t="s">
        <v>188</v>
      </c>
      <c r="C73" s="16" t="s">
        <v>233</v>
      </c>
      <c r="D73" s="15" t="s">
        <v>234</v>
      </c>
      <c r="E73" s="15">
        <v>30</v>
      </c>
      <c r="F73" s="17"/>
      <c r="G73" s="18" t="e">
        <f>VLOOKUP(C73,#REF!,8,FALSE)</f>
        <v>#REF!</v>
      </c>
      <c r="H73" s="17">
        <v>1545.4789</v>
      </c>
      <c r="I73" s="18"/>
      <c r="J73" s="18">
        <f t="shared" si="21"/>
        <v>177.798457522124</v>
      </c>
      <c r="K73" s="18"/>
      <c r="L73" s="18">
        <f t="shared" si="22"/>
        <v>1367.68044247788</v>
      </c>
      <c r="M73" s="18"/>
      <c r="N73" s="18">
        <f t="shared" si="23"/>
        <v>34.1920110619469</v>
      </c>
      <c r="O73" s="18">
        <f t="shared" si="24"/>
        <v>20.5152066371681</v>
      </c>
      <c r="P73" s="18">
        <f t="shared" si="25"/>
        <v>27.3536088495575</v>
      </c>
      <c r="Q73" s="18"/>
      <c r="R73" s="26">
        <f t="shared" si="26"/>
        <v>1285.6196159292</v>
      </c>
      <c r="S73" s="15"/>
    </row>
    <row r="74" s="1" customFormat="1" ht="13.5" hidden="1" outlineLevel="2" spans="1:19">
      <c r="A74" s="15">
        <v>71</v>
      </c>
      <c r="B74" s="15" t="s">
        <v>188</v>
      </c>
      <c r="C74" s="16" t="s">
        <v>235</v>
      </c>
      <c r="D74" s="15" t="s">
        <v>236</v>
      </c>
      <c r="E74" s="15">
        <v>30</v>
      </c>
      <c r="F74" s="17"/>
      <c r="G74" s="18" t="e">
        <f>VLOOKUP(C74,#REF!,8,FALSE)</f>
        <v>#REF!</v>
      </c>
      <c r="H74" s="17">
        <v>1616.204</v>
      </c>
      <c r="I74" s="18"/>
      <c r="J74" s="18">
        <f t="shared" si="21"/>
        <v>185.934973451328</v>
      </c>
      <c r="K74" s="18"/>
      <c r="L74" s="18">
        <f t="shared" si="22"/>
        <v>1430.26902654867</v>
      </c>
      <c r="M74" s="18"/>
      <c r="N74" s="18">
        <f t="shared" si="23"/>
        <v>35.7567256637168</v>
      </c>
      <c r="O74" s="18">
        <f t="shared" si="24"/>
        <v>21.4540353982301</v>
      </c>
      <c r="P74" s="18">
        <f t="shared" si="25"/>
        <v>28.6053805309735</v>
      </c>
      <c r="Q74" s="18"/>
      <c r="R74" s="26">
        <f t="shared" si="26"/>
        <v>1344.45288495575</v>
      </c>
      <c r="S74" s="15"/>
    </row>
    <row r="75" s="1" customFormat="1" ht="13.5" hidden="1" outlineLevel="2" spans="1:19">
      <c r="A75" s="15">
        <v>74</v>
      </c>
      <c r="B75" s="15" t="s">
        <v>188</v>
      </c>
      <c r="C75" s="16" t="s">
        <v>239</v>
      </c>
      <c r="D75" s="15" t="s">
        <v>240</v>
      </c>
      <c r="E75" s="15">
        <v>30</v>
      </c>
      <c r="F75" s="17"/>
      <c r="G75" s="18" t="e">
        <f>VLOOKUP(C75,#REF!,8,FALSE)</f>
        <v>#REF!</v>
      </c>
      <c r="H75" s="17">
        <v>1547.1916</v>
      </c>
      <c r="I75" s="18"/>
      <c r="J75" s="18">
        <f t="shared" si="21"/>
        <v>177.99549380531</v>
      </c>
      <c r="K75" s="18"/>
      <c r="L75" s="18">
        <f t="shared" si="22"/>
        <v>1369.19610619469</v>
      </c>
      <c r="M75" s="18"/>
      <c r="N75" s="18">
        <f t="shared" si="23"/>
        <v>34.2299026548673</v>
      </c>
      <c r="O75" s="18">
        <f t="shared" si="24"/>
        <v>20.5379415929204</v>
      </c>
      <c r="P75" s="18">
        <f t="shared" si="25"/>
        <v>27.3839221238938</v>
      </c>
      <c r="Q75" s="18"/>
      <c r="R75" s="26">
        <f t="shared" si="26"/>
        <v>1287.04433982301</v>
      </c>
      <c r="S75" s="15"/>
    </row>
    <row r="76" s="1" customFormat="1" ht="13.5" hidden="1" outlineLevel="2" spans="1:19">
      <c r="A76" s="15">
        <v>75</v>
      </c>
      <c r="B76" s="15" t="s">
        <v>188</v>
      </c>
      <c r="C76" s="16" t="s">
        <v>241</v>
      </c>
      <c r="D76" s="15" t="s">
        <v>242</v>
      </c>
      <c r="E76" s="15">
        <v>30</v>
      </c>
      <c r="F76" s="17"/>
      <c r="G76" s="18" t="e">
        <f>VLOOKUP(C76,#REF!,8,FALSE)</f>
        <v>#REF!</v>
      </c>
      <c r="H76" s="17">
        <v>1587.345</v>
      </c>
      <c r="I76" s="18"/>
      <c r="J76" s="18">
        <f t="shared" si="21"/>
        <v>182.614911504425</v>
      </c>
      <c r="K76" s="18"/>
      <c r="L76" s="18">
        <f t="shared" si="22"/>
        <v>1404.73008849558</v>
      </c>
      <c r="M76" s="18"/>
      <c r="N76" s="18">
        <f t="shared" si="23"/>
        <v>35.1182522123894</v>
      </c>
      <c r="O76" s="18">
        <f t="shared" si="24"/>
        <v>21.0709513274336</v>
      </c>
      <c r="P76" s="18">
        <f t="shared" si="25"/>
        <v>28.0946017699115</v>
      </c>
      <c r="Q76" s="18"/>
      <c r="R76" s="26">
        <f t="shared" si="26"/>
        <v>1320.44628318584</v>
      </c>
      <c r="S76" s="15"/>
    </row>
    <row r="77" s="2" customFormat="1" ht="13.5" hidden="1" outlineLevel="1" spans="1:19">
      <c r="A77" s="19"/>
      <c r="B77" s="19" t="s">
        <v>243</v>
      </c>
      <c r="C77" s="20"/>
      <c r="D77" s="19"/>
      <c r="E77" s="19"/>
      <c r="F77" s="21">
        <f>SUBTOTAL(9,F53:F76)</f>
        <v>0</v>
      </c>
      <c r="G77" s="21"/>
      <c r="H77" s="21"/>
      <c r="I77" s="21"/>
      <c r="J77" s="21">
        <f t="shared" ref="J77:R77" si="27">SUBTOTAL(9,J53:J76)</f>
        <v>619.049461946903</v>
      </c>
      <c r="K77" s="21"/>
      <c r="L77" s="21">
        <f t="shared" si="27"/>
        <v>4761.9189380531</v>
      </c>
      <c r="M77" s="21"/>
      <c r="N77" s="21">
        <f t="shared" si="27"/>
        <v>119.047973451328</v>
      </c>
      <c r="O77" s="21">
        <f t="shared" si="27"/>
        <v>71.4287840707964</v>
      </c>
      <c r="P77" s="21">
        <f t="shared" si="27"/>
        <v>95.2383787610619</v>
      </c>
      <c r="Q77" s="21">
        <f t="shared" si="27"/>
        <v>11551.6610141593</v>
      </c>
      <c r="R77" s="21">
        <f t="shared" si="27"/>
        <v>0</v>
      </c>
      <c r="S77" s="19"/>
    </row>
    <row r="78" s="1" customFormat="1" ht="13.5" hidden="1" outlineLevel="2" spans="1:19">
      <c r="A78" s="15">
        <v>76</v>
      </c>
      <c r="B78" s="15" t="s">
        <v>244</v>
      </c>
      <c r="C78" s="16" t="s">
        <v>245</v>
      </c>
      <c r="D78" s="15" t="s">
        <v>246</v>
      </c>
      <c r="E78" s="15">
        <v>30</v>
      </c>
      <c r="F78" s="17"/>
      <c r="G78" s="18" t="e">
        <f>VLOOKUP(C78,#REF!,8,FALSE)</f>
        <v>#REF!</v>
      </c>
      <c r="H78" s="17">
        <v>1731.6186</v>
      </c>
      <c r="I78" s="18"/>
      <c r="J78" s="18">
        <f t="shared" ref="J78:J99" si="28">(H78+I78)/1.13*0.13</f>
        <v>199.212759292036</v>
      </c>
      <c r="K78" s="18"/>
      <c r="L78" s="18">
        <f t="shared" ref="L78:L99" si="29">(H78+I78)-J78+(K78)</f>
        <v>1532.40584070797</v>
      </c>
      <c r="M78" s="18"/>
      <c r="N78" s="18">
        <f t="shared" ref="N78:N99" si="30">L78*0.025</f>
        <v>38.3101460176991</v>
      </c>
      <c r="O78" s="18">
        <f t="shared" ref="O78:O99" si="31">L78*0.015</f>
        <v>22.9860876106195</v>
      </c>
      <c r="P78" s="18">
        <f t="shared" ref="P78:P99" si="32">L78*0.02</f>
        <v>30.6481168141593</v>
      </c>
      <c r="Q78" s="18"/>
      <c r="R78" s="26">
        <f t="shared" ref="R78:R99" si="33">L78-N78-O78-P78-Q78</f>
        <v>1440.46149026549</v>
      </c>
      <c r="S78" s="15"/>
    </row>
    <row r="79" s="1" customFormat="1" ht="13.5" hidden="1" outlineLevel="2" spans="1:19">
      <c r="A79" s="15">
        <v>77</v>
      </c>
      <c r="B79" s="15" t="s">
        <v>244</v>
      </c>
      <c r="C79" s="16" t="s">
        <v>247</v>
      </c>
      <c r="D79" s="15" t="s">
        <v>248</v>
      </c>
      <c r="E79" s="15">
        <v>30</v>
      </c>
      <c r="F79" s="17"/>
      <c r="G79" s="18" t="e">
        <f>VLOOKUP(C79,#REF!,8,FALSE)</f>
        <v>#REF!</v>
      </c>
      <c r="H79" s="17">
        <v>1369.5662</v>
      </c>
      <c r="I79" s="18"/>
      <c r="J79" s="18">
        <f t="shared" si="28"/>
        <v>157.560713274336</v>
      </c>
      <c r="K79" s="18"/>
      <c r="L79" s="18">
        <f t="shared" si="29"/>
        <v>1212.00548672566</v>
      </c>
      <c r="M79" s="18"/>
      <c r="N79" s="18">
        <f t="shared" si="30"/>
        <v>30.3001371681416</v>
      </c>
      <c r="O79" s="18">
        <f t="shared" si="31"/>
        <v>18.180082300885</v>
      </c>
      <c r="P79" s="18">
        <f t="shared" si="32"/>
        <v>24.2401097345133</v>
      </c>
      <c r="Q79" s="18"/>
      <c r="R79" s="26">
        <f t="shared" si="33"/>
        <v>1139.28515752212</v>
      </c>
      <c r="S79" s="15"/>
    </row>
    <row r="80" s="1" customFormat="1" ht="13.5" hidden="1" outlineLevel="2" spans="1:19">
      <c r="A80" s="15">
        <v>78</v>
      </c>
      <c r="B80" s="15" t="s">
        <v>244</v>
      </c>
      <c r="C80" s="16" t="s">
        <v>249</v>
      </c>
      <c r="D80" s="15" t="s">
        <v>250</v>
      </c>
      <c r="E80" s="15">
        <v>30</v>
      </c>
      <c r="F80" s="17"/>
      <c r="G80" s="18" t="e">
        <f>VLOOKUP(C80,#REF!,8,FALSE)</f>
        <v>#REF!</v>
      </c>
      <c r="H80" s="17">
        <v>1501.3617</v>
      </c>
      <c r="I80" s="18"/>
      <c r="J80" s="18">
        <f t="shared" si="28"/>
        <v>172.723027433628</v>
      </c>
      <c r="K80" s="18"/>
      <c r="L80" s="18">
        <f t="shared" si="29"/>
        <v>1328.63867256637</v>
      </c>
      <c r="M80" s="18"/>
      <c r="N80" s="18">
        <f t="shared" si="30"/>
        <v>33.2159668141593</v>
      </c>
      <c r="O80" s="18">
        <f t="shared" si="31"/>
        <v>19.9295800884956</v>
      </c>
      <c r="P80" s="18">
        <f t="shared" si="32"/>
        <v>26.5727734513274</v>
      </c>
      <c r="Q80" s="18"/>
      <c r="R80" s="26">
        <f t="shared" si="33"/>
        <v>1248.92035221239</v>
      </c>
      <c r="S80" s="15"/>
    </row>
    <row r="81" s="1" customFormat="1" ht="13.5" hidden="1" outlineLevel="2" spans="1:19">
      <c r="A81" s="15">
        <v>79</v>
      </c>
      <c r="B81" s="15" t="s">
        <v>244</v>
      </c>
      <c r="C81" s="16" t="s">
        <v>251</v>
      </c>
      <c r="D81" s="15" t="s">
        <v>252</v>
      </c>
      <c r="E81" s="15">
        <v>30</v>
      </c>
      <c r="F81" s="17"/>
      <c r="G81" s="18" t="e">
        <f>VLOOKUP(C81,#REF!,8,FALSE)</f>
        <v>#REF!</v>
      </c>
      <c r="H81" s="17">
        <v>1694.8483</v>
      </c>
      <c r="I81" s="18"/>
      <c r="J81" s="18">
        <f t="shared" si="28"/>
        <v>194.982547787611</v>
      </c>
      <c r="K81" s="18"/>
      <c r="L81" s="18">
        <f t="shared" si="29"/>
        <v>1499.86575221239</v>
      </c>
      <c r="M81" s="18"/>
      <c r="N81" s="18">
        <f t="shared" si="30"/>
        <v>37.4966438053098</v>
      </c>
      <c r="O81" s="18">
        <f t="shared" si="31"/>
        <v>22.4979862831858</v>
      </c>
      <c r="P81" s="18">
        <f t="shared" si="32"/>
        <v>29.9973150442478</v>
      </c>
      <c r="Q81" s="18"/>
      <c r="R81" s="26">
        <f t="shared" si="33"/>
        <v>1409.87380707965</v>
      </c>
      <c r="S81" s="15"/>
    </row>
    <row r="82" s="1" customFormat="1" ht="13.5" hidden="1" outlineLevel="2" spans="1:19">
      <c r="A82" s="15">
        <v>80</v>
      </c>
      <c r="B82" s="15" t="s">
        <v>244</v>
      </c>
      <c r="C82" s="16" t="s">
        <v>253</v>
      </c>
      <c r="D82" s="15" t="s">
        <v>254</v>
      </c>
      <c r="E82" s="15">
        <v>30</v>
      </c>
      <c r="F82" s="17"/>
      <c r="G82" s="18" t="e">
        <f>VLOOKUP(C82,#REF!,8,FALSE)</f>
        <v>#REF!</v>
      </c>
      <c r="H82" s="17">
        <v>1618.4808</v>
      </c>
      <c r="I82" s="18"/>
      <c r="J82" s="18">
        <f t="shared" si="28"/>
        <v>186.19690619469</v>
      </c>
      <c r="K82" s="18"/>
      <c r="L82" s="18">
        <f t="shared" si="29"/>
        <v>1432.28389380531</v>
      </c>
      <c r="M82" s="18"/>
      <c r="N82" s="18">
        <f t="shared" si="30"/>
        <v>35.8070973451328</v>
      </c>
      <c r="O82" s="18">
        <f t="shared" si="31"/>
        <v>21.4842584070797</v>
      </c>
      <c r="P82" s="18">
        <f t="shared" si="32"/>
        <v>28.6456778761062</v>
      </c>
      <c r="Q82" s="18"/>
      <c r="R82" s="26">
        <f t="shared" si="33"/>
        <v>1346.34686017699</v>
      </c>
      <c r="S82" s="15"/>
    </row>
    <row r="83" s="1" customFormat="1" ht="13.5" hidden="1" outlineLevel="2" spans="1:19">
      <c r="A83" s="15">
        <v>81</v>
      </c>
      <c r="B83" s="15" t="s">
        <v>244</v>
      </c>
      <c r="C83" s="16" t="s">
        <v>255</v>
      </c>
      <c r="D83" s="15" t="s">
        <v>256</v>
      </c>
      <c r="E83" s="15">
        <v>30</v>
      </c>
      <c r="F83" s="17"/>
      <c r="G83" s="18" t="e">
        <f>VLOOKUP(C83,#REF!,8,FALSE)</f>
        <v>#REF!</v>
      </c>
      <c r="H83" s="17">
        <v>1665.9902</v>
      </c>
      <c r="I83" s="18"/>
      <c r="J83" s="18">
        <f t="shared" si="28"/>
        <v>191.662589380531</v>
      </c>
      <c r="K83" s="18"/>
      <c r="L83" s="18">
        <f t="shared" si="29"/>
        <v>1474.32761061947</v>
      </c>
      <c r="M83" s="18"/>
      <c r="N83" s="18">
        <f t="shared" si="30"/>
        <v>36.8581902654867</v>
      </c>
      <c r="O83" s="18">
        <f t="shared" si="31"/>
        <v>22.114914159292</v>
      </c>
      <c r="P83" s="18">
        <f t="shared" si="32"/>
        <v>29.4865522123894</v>
      </c>
      <c r="Q83" s="18"/>
      <c r="R83" s="26">
        <f t="shared" si="33"/>
        <v>1385.8679539823</v>
      </c>
      <c r="S83" s="15"/>
    </row>
    <row r="84" s="1" customFormat="1" ht="13.5" hidden="1" outlineLevel="2" spans="1:19">
      <c r="A84" s="15">
        <v>82</v>
      </c>
      <c r="B84" s="15" t="s">
        <v>244</v>
      </c>
      <c r="C84" s="16" t="s">
        <v>257</v>
      </c>
      <c r="D84" s="15" t="s">
        <v>258</v>
      </c>
      <c r="E84" s="15">
        <v>30</v>
      </c>
      <c r="F84" s="17"/>
      <c r="G84" s="18" t="e">
        <f>VLOOKUP(C84,#REF!,8,FALSE)</f>
        <v>#REF!</v>
      </c>
      <c r="H84" s="17">
        <v>1458.9266</v>
      </c>
      <c r="I84" s="18"/>
      <c r="J84" s="18">
        <f t="shared" si="28"/>
        <v>167.841113274336</v>
      </c>
      <c r="K84" s="18"/>
      <c r="L84" s="18">
        <f t="shared" si="29"/>
        <v>1291.08548672566</v>
      </c>
      <c r="M84" s="18"/>
      <c r="N84" s="18">
        <f t="shared" si="30"/>
        <v>32.2771371681416</v>
      </c>
      <c r="O84" s="18">
        <f t="shared" si="31"/>
        <v>19.366282300885</v>
      </c>
      <c r="P84" s="18">
        <f t="shared" si="32"/>
        <v>25.8217097345133</v>
      </c>
      <c r="Q84" s="18"/>
      <c r="R84" s="26">
        <f t="shared" si="33"/>
        <v>1213.62035752212</v>
      </c>
      <c r="S84" s="15"/>
    </row>
    <row r="85" s="1" customFormat="1" ht="13.5" hidden="1" outlineLevel="2" spans="1:19">
      <c r="A85" s="15">
        <v>83</v>
      </c>
      <c r="B85" s="15" t="s">
        <v>244</v>
      </c>
      <c r="C85" s="16" t="s">
        <v>259</v>
      </c>
      <c r="D85" s="15" t="s">
        <v>260</v>
      </c>
      <c r="E85" s="15">
        <v>30</v>
      </c>
      <c r="F85" s="17"/>
      <c r="G85" s="18" t="e">
        <f>VLOOKUP(C85,#REF!,8,FALSE)</f>
        <v>#REF!</v>
      </c>
      <c r="H85" s="17">
        <v>1505.8945</v>
      </c>
      <c r="I85" s="18"/>
      <c r="J85" s="18">
        <f t="shared" si="28"/>
        <v>173.2445</v>
      </c>
      <c r="K85" s="18"/>
      <c r="L85" s="18">
        <f t="shared" si="29"/>
        <v>1332.65</v>
      </c>
      <c r="M85" s="18"/>
      <c r="N85" s="18">
        <f t="shared" si="30"/>
        <v>33.31625</v>
      </c>
      <c r="O85" s="18">
        <f t="shared" si="31"/>
        <v>19.98975</v>
      </c>
      <c r="P85" s="18">
        <f t="shared" si="32"/>
        <v>26.653</v>
      </c>
      <c r="Q85" s="18"/>
      <c r="R85" s="26">
        <f t="shared" si="33"/>
        <v>1252.691</v>
      </c>
      <c r="S85" s="15"/>
    </row>
    <row r="86" s="1" customFormat="1" ht="13.5" hidden="1" outlineLevel="2" spans="1:19">
      <c r="A86" s="15">
        <v>84</v>
      </c>
      <c r="B86" s="15" t="s">
        <v>244</v>
      </c>
      <c r="C86" s="16" t="s">
        <v>261</v>
      </c>
      <c r="D86" s="15" t="s">
        <v>262</v>
      </c>
      <c r="E86" s="15">
        <v>30</v>
      </c>
      <c r="F86" s="17"/>
      <c r="G86" s="18" t="e">
        <f>VLOOKUP(C86,#REF!,8,FALSE)</f>
        <v>#REF!</v>
      </c>
      <c r="H86" s="17">
        <v>1435.7514</v>
      </c>
      <c r="I86" s="18"/>
      <c r="J86" s="18">
        <f t="shared" si="28"/>
        <v>165.174939823009</v>
      </c>
      <c r="K86" s="18"/>
      <c r="L86" s="18">
        <f t="shared" si="29"/>
        <v>1270.57646017699</v>
      </c>
      <c r="M86" s="18"/>
      <c r="N86" s="18">
        <f t="shared" si="30"/>
        <v>31.7644115044247</v>
      </c>
      <c r="O86" s="18">
        <f t="shared" si="31"/>
        <v>19.0586469026548</v>
      </c>
      <c r="P86" s="18">
        <f t="shared" si="32"/>
        <v>25.4115292035398</v>
      </c>
      <c r="Q86" s="18"/>
      <c r="R86" s="26">
        <f t="shared" si="33"/>
        <v>1194.34187256637</v>
      </c>
      <c r="S86" s="15"/>
    </row>
    <row r="87" s="1" customFormat="1" ht="13.5" hidden="1" outlineLevel="2" spans="1:19">
      <c r="A87" s="15">
        <v>85</v>
      </c>
      <c r="B87" s="15" t="s">
        <v>244</v>
      </c>
      <c r="C87" s="16" t="s">
        <v>263</v>
      </c>
      <c r="D87" s="15" t="s">
        <v>264</v>
      </c>
      <c r="E87" s="15">
        <v>30</v>
      </c>
      <c r="F87" s="17"/>
      <c r="G87" s="18" t="e">
        <f>VLOOKUP(C87,#REF!,8,FALSE)</f>
        <v>#REF!</v>
      </c>
      <c r="H87" s="17">
        <v>1585.0901</v>
      </c>
      <c r="I87" s="18"/>
      <c r="J87" s="18">
        <f t="shared" si="28"/>
        <v>182.355498230089</v>
      </c>
      <c r="K87" s="18"/>
      <c r="L87" s="18">
        <f t="shared" si="29"/>
        <v>1402.73460176991</v>
      </c>
      <c r="M87" s="18"/>
      <c r="N87" s="18">
        <f t="shared" si="30"/>
        <v>35.0683650442478</v>
      </c>
      <c r="O87" s="18">
        <f t="shared" si="31"/>
        <v>21.0410190265487</v>
      </c>
      <c r="P87" s="18">
        <f t="shared" si="32"/>
        <v>28.0546920353982</v>
      </c>
      <c r="Q87" s="18"/>
      <c r="R87" s="26">
        <f t="shared" si="33"/>
        <v>1318.57052566372</v>
      </c>
      <c r="S87" s="15"/>
    </row>
    <row r="88" s="1" customFormat="1" ht="13.5" hidden="1" outlineLevel="2" spans="1:19">
      <c r="A88" s="15">
        <v>86</v>
      </c>
      <c r="B88" s="15" t="s">
        <v>244</v>
      </c>
      <c r="C88" s="16" t="s">
        <v>265</v>
      </c>
      <c r="D88" s="15" t="s">
        <v>266</v>
      </c>
      <c r="E88" s="15">
        <v>30</v>
      </c>
      <c r="F88" s="17"/>
      <c r="G88" s="18" t="e">
        <f>VLOOKUP(C88,#REF!,8,FALSE)</f>
        <v>#REF!</v>
      </c>
      <c r="H88" s="17">
        <v>1442.544</v>
      </c>
      <c r="I88" s="18"/>
      <c r="J88" s="18">
        <f t="shared" si="28"/>
        <v>165.956389380531</v>
      </c>
      <c r="K88" s="18"/>
      <c r="L88" s="18">
        <f t="shared" si="29"/>
        <v>1276.58761061947</v>
      </c>
      <c r="M88" s="18"/>
      <c r="N88" s="18">
        <f t="shared" si="30"/>
        <v>31.9146902654867</v>
      </c>
      <c r="O88" s="18">
        <f t="shared" si="31"/>
        <v>19.148814159292</v>
      </c>
      <c r="P88" s="18">
        <f t="shared" si="32"/>
        <v>25.5317522123894</v>
      </c>
      <c r="Q88" s="18"/>
      <c r="R88" s="26">
        <f t="shared" si="33"/>
        <v>1199.9923539823</v>
      </c>
      <c r="S88" s="15"/>
    </row>
    <row r="89" s="1" customFormat="1" ht="13.5" hidden="1" outlineLevel="2" spans="1:19">
      <c r="A89" s="15">
        <v>87</v>
      </c>
      <c r="B89" s="15" t="s">
        <v>244</v>
      </c>
      <c r="C89" s="16" t="s">
        <v>267</v>
      </c>
      <c r="D89" s="15" t="s">
        <v>268</v>
      </c>
      <c r="E89" s="15">
        <v>30</v>
      </c>
      <c r="F89" s="17"/>
      <c r="G89" s="18" t="e">
        <f>VLOOKUP(C89,#REF!,8,FALSE)</f>
        <v>#REF!</v>
      </c>
      <c r="H89" s="17">
        <v>1160.254</v>
      </c>
      <c r="I89" s="18"/>
      <c r="J89" s="18">
        <f t="shared" si="28"/>
        <v>133.480548672566</v>
      </c>
      <c r="K89" s="18"/>
      <c r="L89" s="18">
        <f t="shared" si="29"/>
        <v>1026.77345132743</v>
      </c>
      <c r="M89" s="18"/>
      <c r="N89" s="18">
        <f t="shared" si="30"/>
        <v>25.6693362831858</v>
      </c>
      <c r="O89" s="18">
        <f t="shared" si="31"/>
        <v>15.4016017699115</v>
      </c>
      <c r="P89" s="18">
        <f t="shared" si="32"/>
        <v>20.5354690265487</v>
      </c>
      <c r="Q89" s="18"/>
      <c r="R89" s="26">
        <f t="shared" si="33"/>
        <v>965.167044247787</v>
      </c>
      <c r="S89" s="15"/>
    </row>
    <row r="90" s="1" customFormat="1" ht="13.5" hidden="1" outlineLevel="2" spans="1:19">
      <c r="A90" s="15">
        <v>88</v>
      </c>
      <c r="B90" s="15" t="s">
        <v>244</v>
      </c>
      <c r="C90" s="16" t="s">
        <v>269</v>
      </c>
      <c r="D90" s="15" t="s">
        <v>270</v>
      </c>
      <c r="E90" s="15">
        <v>30</v>
      </c>
      <c r="F90" s="17"/>
      <c r="G90" s="18" t="e">
        <f>VLOOKUP(C90,#REF!,8,FALSE)</f>
        <v>#REF!</v>
      </c>
      <c r="H90" s="17">
        <v>1270.5616</v>
      </c>
      <c r="I90" s="18"/>
      <c r="J90" s="18">
        <f t="shared" si="28"/>
        <v>146.170803539823</v>
      </c>
      <c r="K90" s="18"/>
      <c r="L90" s="18">
        <f t="shared" si="29"/>
        <v>1124.39079646018</v>
      </c>
      <c r="M90" s="18"/>
      <c r="N90" s="18">
        <f t="shared" si="30"/>
        <v>28.1097699115045</v>
      </c>
      <c r="O90" s="18">
        <f t="shared" si="31"/>
        <v>16.8658619469027</v>
      </c>
      <c r="P90" s="18">
        <f t="shared" si="32"/>
        <v>22.4878159292036</v>
      </c>
      <c r="Q90" s="18"/>
      <c r="R90" s="26">
        <f t="shared" si="33"/>
        <v>1056.92734867257</v>
      </c>
      <c r="S90" s="15"/>
    </row>
    <row r="91" s="1" customFormat="1" ht="13.5" hidden="1" outlineLevel="2" spans="1:19">
      <c r="A91" s="15">
        <v>89</v>
      </c>
      <c r="B91" s="15" t="s">
        <v>244</v>
      </c>
      <c r="C91" s="16" t="s">
        <v>271</v>
      </c>
      <c r="D91" s="15" t="s">
        <v>272</v>
      </c>
      <c r="E91" s="15">
        <v>30</v>
      </c>
      <c r="F91" s="17"/>
      <c r="G91" s="18" t="e">
        <f>VLOOKUP(C91,#REF!,8,FALSE)</f>
        <v>#REF!</v>
      </c>
      <c r="H91" s="17">
        <v>1600.9244</v>
      </c>
      <c r="I91" s="18"/>
      <c r="J91" s="18">
        <f t="shared" si="28"/>
        <v>184.177143362832</v>
      </c>
      <c r="K91" s="18"/>
      <c r="L91" s="18">
        <f t="shared" si="29"/>
        <v>1416.74725663717</v>
      </c>
      <c r="M91" s="18"/>
      <c r="N91" s="18">
        <f t="shared" si="30"/>
        <v>35.4186814159292</v>
      </c>
      <c r="O91" s="18">
        <f t="shared" si="31"/>
        <v>21.2512088495575</v>
      </c>
      <c r="P91" s="18">
        <f t="shared" si="32"/>
        <v>28.3349451327434</v>
      </c>
      <c r="Q91" s="18"/>
      <c r="R91" s="26">
        <f t="shared" si="33"/>
        <v>1331.74242123894</v>
      </c>
      <c r="S91" s="15"/>
    </row>
    <row r="92" s="1" customFormat="1" ht="13.5" hidden="1" outlineLevel="2" spans="1:19">
      <c r="A92" s="15">
        <v>90</v>
      </c>
      <c r="B92" s="15" t="s">
        <v>244</v>
      </c>
      <c r="C92" s="16" t="s">
        <v>273</v>
      </c>
      <c r="D92" s="15" t="s">
        <v>274</v>
      </c>
      <c r="E92" s="15">
        <v>30</v>
      </c>
      <c r="F92" s="17"/>
      <c r="G92" s="18" t="e">
        <f>VLOOKUP(C92,#REF!,8,FALSE)</f>
        <v>#REF!</v>
      </c>
      <c r="H92" s="17">
        <v>1421.5974</v>
      </c>
      <c r="I92" s="18"/>
      <c r="J92" s="18">
        <f t="shared" si="28"/>
        <v>163.546603539823</v>
      </c>
      <c r="K92" s="18"/>
      <c r="L92" s="18">
        <f t="shared" si="29"/>
        <v>1258.05079646018</v>
      </c>
      <c r="M92" s="18"/>
      <c r="N92" s="18">
        <f t="shared" si="30"/>
        <v>31.4512699115044</v>
      </c>
      <c r="O92" s="18">
        <f t="shared" si="31"/>
        <v>18.8707619469027</v>
      </c>
      <c r="P92" s="18">
        <f t="shared" si="32"/>
        <v>25.1610159292035</v>
      </c>
      <c r="Q92" s="18"/>
      <c r="R92" s="26">
        <f t="shared" si="33"/>
        <v>1182.56774867257</v>
      </c>
      <c r="S92" s="15"/>
    </row>
    <row r="93" s="1" customFormat="1" ht="13.5" hidden="1" outlineLevel="2" spans="1:19">
      <c r="A93" s="15">
        <v>91</v>
      </c>
      <c r="B93" s="15" t="s">
        <v>244</v>
      </c>
      <c r="C93" s="16" t="s">
        <v>275</v>
      </c>
      <c r="D93" s="15" t="s">
        <v>276</v>
      </c>
      <c r="E93" s="15">
        <v>30</v>
      </c>
      <c r="F93" s="17"/>
      <c r="G93" s="18" t="e">
        <f>VLOOKUP(C93,#REF!,8,FALSE)</f>
        <v>#REF!</v>
      </c>
      <c r="H93" s="17">
        <v>1684.6461</v>
      </c>
      <c r="I93" s="18"/>
      <c r="J93" s="18">
        <f t="shared" si="28"/>
        <v>193.808843362832</v>
      </c>
      <c r="K93" s="18"/>
      <c r="L93" s="18">
        <f t="shared" si="29"/>
        <v>1490.83725663717</v>
      </c>
      <c r="M93" s="18"/>
      <c r="N93" s="18">
        <f t="shared" si="30"/>
        <v>37.2709314159292</v>
      </c>
      <c r="O93" s="18">
        <f t="shared" si="31"/>
        <v>22.3625588495575</v>
      </c>
      <c r="P93" s="18">
        <f t="shared" si="32"/>
        <v>29.8167451327434</v>
      </c>
      <c r="Q93" s="18"/>
      <c r="R93" s="26">
        <f t="shared" si="33"/>
        <v>1401.38702123894</v>
      </c>
      <c r="S93" s="15"/>
    </row>
    <row r="94" s="1" customFormat="1" ht="13.5" hidden="1" outlineLevel="2" spans="1:19">
      <c r="A94" s="15">
        <v>92</v>
      </c>
      <c r="B94" s="15" t="s">
        <v>244</v>
      </c>
      <c r="C94" s="16" t="s">
        <v>277</v>
      </c>
      <c r="D94" s="15" t="s">
        <v>278</v>
      </c>
      <c r="E94" s="15">
        <v>30</v>
      </c>
      <c r="F94" s="17"/>
      <c r="G94" s="18" t="e">
        <f>VLOOKUP(C94,#REF!,8,FALSE)</f>
        <v>#REF!</v>
      </c>
      <c r="H94" s="17">
        <v>1646.1935</v>
      </c>
      <c r="I94" s="18"/>
      <c r="J94" s="18">
        <f t="shared" si="28"/>
        <v>189.385092920354</v>
      </c>
      <c r="K94" s="18"/>
      <c r="L94" s="18">
        <f t="shared" si="29"/>
        <v>1456.80840707965</v>
      </c>
      <c r="M94" s="18"/>
      <c r="N94" s="18">
        <f t="shared" si="30"/>
        <v>36.4202101769911</v>
      </c>
      <c r="O94" s="18">
        <f t="shared" si="31"/>
        <v>21.8521261061947</v>
      </c>
      <c r="P94" s="18">
        <f t="shared" si="32"/>
        <v>29.1361681415929</v>
      </c>
      <c r="Q94" s="18"/>
      <c r="R94" s="26">
        <f t="shared" si="33"/>
        <v>1369.39990265487</v>
      </c>
      <c r="S94" s="15"/>
    </row>
    <row r="95" s="1" customFormat="1" ht="13.5" hidden="1" outlineLevel="2" spans="1:19">
      <c r="A95" s="15">
        <v>93</v>
      </c>
      <c r="B95" s="15" t="s">
        <v>244</v>
      </c>
      <c r="C95" s="16" t="s">
        <v>279</v>
      </c>
      <c r="D95" s="15" t="s">
        <v>280</v>
      </c>
      <c r="E95" s="15">
        <v>30</v>
      </c>
      <c r="F95" s="17"/>
      <c r="G95" s="18" t="e">
        <f>VLOOKUP(C95,#REF!,8,FALSE)</f>
        <v>#REF!</v>
      </c>
      <c r="H95" s="17">
        <v>1615.6367</v>
      </c>
      <c r="I95" s="18"/>
      <c r="J95" s="18">
        <f t="shared" si="28"/>
        <v>185.869708849558</v>
      </c>
      <c r="K95" s="18"/>
      <c r="L95" s="18">
        <f t="shared" si="29"/>
        <v>1429.76699115044</v>
      </c>
      <c r="M95" s="18"/>
      <c r="N95" s="18">
        <f t="shared" si="30"/>
        <v>35.7441747787611</v>
      </c>
      <c r="O95" s="18">
        <f t="shared" si="31"/>
        <v>21.4465048672566</v>
      </c>
      <c r="P95" s="18">
        <f t="shared" si="32"/>
        <v>28.5953398230089</v>
      </c>
      <c r="Q95" s="18"/>
      <c r="R95" s="26">
        <f t="shared" si="33"/>
        <v>1343.98097168142</v>
      </c>
      <c r="S95" s="15"/>
    </row>
    <row r="96" s="1" customFormat="1" ht="13.5" hidden="1" outlineLevel="2" spans="1:19">
      <c r="A96" s="15">
        <v>94</v>
      </c>
      <c r="B96" s="15" t="s">
        <v>244</v>
      </c>
      <c r="C96" s="16" t="s">
        <v>281</v>
      </c>
      <c r="D96" s="15" t="s">
        <v>282</v>
      </c>
      <c r="E96" s="15">
        <v>30</v>
      </c>
      <c r="F96" s="17"/>
      <c r="G96" s="18" t="e">
        <f>VLOOKUP(C96,#REF!,8,FALSE)</f>
        <v>#REF!</v>
      </c>
      <c r="H96" s="17">
        <v>1607.7197</v>
      </c>
      <c r="I96" s="18"/>
      <c r="J96" s="18">
        <f t="shared" si="28"/>
        <v>184.958903539823</v>
      </c>
      <c r="K96" s="18"/>
      <c r="L96" s="18">
        <f t="shared" si="29"/>
        <v>1422.76079646018</v>
      </c>
      <c r="M96" s="18"/>
      <c r="N96" s="18">
        <f t="shared" si="30"/>
        <v>35.5690199115044</v>
      </c>
      <c r="O96" s="18">
        <f t="shared" si="31"/>
        <v>21.3414119469027</v>
      </c>
      <c r="P96" s="18">
        <f t="shared" si="32"/>
        <v>28.4552159292035</v>
      </c>
      <c r="Q96" s="18"/>
      <c r="R96" s="26">
        <f t="shared" si="33"/>
        <v>1337.39514867257</v>
      </c>
      <c r="S96" s="15"/>
    </row>
    <row r="97" s="1" customFormat="1" ht="13.5" hidden="1" outlineLevel="2" spans="1:19">
      <c r="A97" s="15">
        <v>95</v>
      </c>
      <c r="B97" s="15" t="s">
        <v>244</v>
      </c>
      <c r="C97" s="16" t="s">
        <v>283</v>
      </c>
      <c r="D97" s="15" t="s">
        <v>284</v>
      </c>
      <c r="E97" s="15">
        <v>30</v>
      </c>
      <c r="F97" s="17"/>
      <c r="G97" s="18" t="e">
        <f>VLOOKUP(C97,#REF!,8,FALSE)</f>
        <v>#REF!</v>
      </c>
      <c r="H97" s="17">
        <v>1147.8019</v>
      </c>
      <c r="I97" s="18"/>
      <c r="J97" s="18">
        <f t="shared" si="28"/>
        <v>132.04800619469</v>
      </c>
      <c r="K97" s="18"/>
      <c r="L97" s="18">
        <f t="shared" si="29"/>
        <v>1015.75389380531</v>
      </c>
      <c r="M97" s="18"/>
      <c r="N97" s="18">
        <f t="shared" si="30"/>
        <v>25.3938473451327</v>
      </c>
      <c r="O97" s="18">
        <f t="shared" si="31"/>
        <v>15.2363084070796</v>
      </c>
      <c r="P97" s="18">
        <f t="shared" si="32"/>
        <v>20.3150778761062</v>
      </c>
      <c r="Q97" s="18"/>
      <c r="R97" s="26">
        <f t="shared" si="33"/>
        <v>954.808660176991</v>
      </c>
      <c r="S97" s="15"/>
    </row>
    <row r="98" s="1" customFormat="1" ht="13.5" hidden="1" outlineLevel="2" spans="1:19">
      <c r="A98" s="15">
        <v>96</v>
      </c>
      <c r="B98" s="15" t="s">
        <v>244</v>
      </c>
      <c r="C98" s="16" t="s">
        <v>285</v>
      </c>
      <c r="D98" s="15" t="s">
        <v>286</v>
      </c>
      <c r="E98" s="15">
        <v>30</v>
      </c>
      <c r="F98" s="17"/>
      <c r="G98" s="18" t="e">
        <f>VLOOKUP(C98,#REF!,8,FALSE)</f>
        <v>#REF!</v>
      </c>
      <c r="H98" s="17">
        <v>1474.7816</v>
      </c>
      <c r="I98" s="18"/>
      <c r="J98" s="18">
        <f t="shared" si="28"/>
        <v>169.665139823009</v>
      </c>
      <c r="K98" s="18"/>
      <c r="L98" s="18">
        <f t="shared" si="29"/>
        <v>1305.11646017699</v>
      </c>
      <c r="M98" s="18"/>
      <c r="N98" s="18">
        <f t="shared" si="30"/>
        <v>32.6279115044248</v>
      </c>
      <c r="O98" s="18">
        <f t="shared" si="31"/>
        <v>19.5767469026549</v>
      </c>
      <c r="P98" s="18">
        <f t="shared" si="32"/>
        <v>26.1023292035398</v>
      </c>
      <c r="Q98" s="18"/>
      <c r="R98" s="26">
        <f t="shared" si="33"/>
        <v>1226.80947256637</v>
      </c>
      <c r="S98" s="15"/>
    </row>
    <row r="99" s="1" customFormat="1" ht="13.5" hidden="1" outlineLevel="2" spans="1:19">
      <c r="A99" s="15">
        <v>97</v>
      </c>
      <c r="B99" s="15" t="s">
        <v>244</v>
      </c>
      <c r="C99" s="16" t="s">
        <v>287</v>
      </c>
      <c r="D99" s="15" t="s">
        <v>288</v>
      </c>
      <c r="E99" s="15">
        <v>30</v>
      </c>
      <c r="F99" s="17"/>
      <c r="G99" s="18" t="e">
        <f>VLOOKUP(C99,#REF!,8,FALSE)</f>
        <v>#REF!</v>
      </c>
      <c r="H99" s="17">
        <v>1596.9642</v>
      </c>
      <c r="I99" s="18"/>
      <c r="J99" s="18">
        <f t="shared" si="28"/>
        <v>183.721545132744</v>
      </c>
      <c r="K99" s="18"/>
      <c r="L99" s="18">
        <f t="shared" si="29"/>
        <v>1413.24265486726</v>
      </c>
      <c r="M99" s="18"/>
      <c r="N99" s="18">
        <f t="shared" si="30"/>
        <v>35.3310663716814</v>
      </c>
      <c r="O99" s="18">
        <f t="shared" si="31"/>
        <v>21.1986398230089</v>
      </c>
      <c r="P99" s="18">
        <f t="shared" si="32"/>
        <v>28.2648530973451</v>
      </c>
      <c r="Q99" s="18"/>
      <c r="R99" s="26">
        <f t="shared" si="33"/>
        <v>1328.44809557522</v>
      </c>
      <c r="S99" s="15"/>
    </row>
    <row r="100" s="2" customFormat="1" ht="13.5" hidden="1" outlineLevel="1" collapsed="1" spans="1:19">
      <c r="A100" s="19"/>
      <c r="B100" s="19" t="s">
        <v>289</v>
      </c>
      <c r="C100" s="20"/>
      <c r="D100" s="19"/>
      <c r="E100" s="19"/>
      <c r="F100" s="21">
        <f>SUBTOTAL(9,F78:F99)</f>
        <v>0</v>
      </c>
      <c r="G100" s="21"/>
      <c r="H100" s="21"/>
      <c r="I100" s="21"/>
      <c r="J100" s="21">
        <f t="shared" ref="J100:R100" si="34">SUBTOTAL(9,J78:J99)</f>
        <v>0</v>
      </c>
      <c r="K100" s="21"/>
      <c r="L100" s="21">
        <f t="shared" si="34"/>
        <v>0</v>
      </c>
      <c r="M100" s="21"/>
      <c r="N100" s="21">
        <f t="shared" si="34"/>
        <v>0</v>
      </c>
      <c r="O100" s="21">
        <f t="shared" si="34"/>
        <v>0</v>
      </c>
      <c r="P100" s="21">
        <f t="shared" si="34"/>
        <v>0</v>
      </c>
      <c r="Q100" s="21">
        <f t="shared" si="34"/>
        <v>0</v>
      </c>
      <c r="R100" s="21">
        <f t="shared" si="34"/>
        <v>0</v>
      </c>
      <c r="S100" s="19"/>
    </row>
    <row r="101" s="1" customFormat="1" ht="13.5" hidden="1" outlineLevel="2" spans="1:19">
      <c r="A101" s="15">
        <v>98</v>
      </c>
      <c r="B101" s="15" t="s">
        <v>290</v>
      </c>
      <c r="C101" s="16" t="s">
        <v>291</v>
      </c>
      <c r="D101" s="15" t="s">
        <v>292</v>
      </c>
      <c r="E101" s="15">
        <v>30</v>
      </c>
      <c r="F101" s="17"/>
      <c r="G101" s="18" t="e">
        <f>VLOOKUP(C101,#REF!,8,FALSE)</f>
        <v>#REF!</v>
      </c>
      <c r="H101" s="17">
        <v>1546.0473</v>
      </c>
      <c r="I101" s="18"/>
      <c r="J101" s="18">
        <f t="shared" ref="J101:J120" si="35">(H101+I101)/1.13*0.13</f>
        <v>177.863848672567</v>
      </c>
      <c r="K101" s="18"/>
      <c r="L101" s="18">
        <f t="shared" ref="L101:L120" si="36">(H101+I101)-J101+(K101)</f>
        <v>1368.18345132743</v>
      </c>
      <c r="M101" s="18"/>
      <c r="N101" s="18">
        <f t="shared" ref="N101:N120" si="37">L101*0.025</f>
        <v>34.2045862831859</v>
      </c>
      <c r="O101" s="18">
        <f t="shared" ref="O101:O120" si="38">L101*0.015</f>
        <v>20.5227517699115</v>
      </c>
      <c r="P101" s="18">
        <f t="shared" ref="P101:P120" si="39">L101*0.02</f>
        <v>27.3636690265487</v>
      </c>
      <c r="Q101" s="18"/>
      <c r="R101" s="26">
        <f t="shared" ref="R101:R120" si="40">L101-N101-O101-P101-Q101</f>
        <v>1286.09244424779</v>
      </c>
      <c r="S101" s="15"/>
    </row>
    <row r="102" s="1" customFormat="1" ht="13.5" hidden="1" outlineLevel="2" spans="1:19">
      <c r="A102" s="15">
        <v>99</v>
      </c>
      <c r="B102" s="15" t="s">
        <v>290</v>
      </c>
      <c r="C102" s="16" t="s">
        <v>293</v>
      </c>
      <c r="D102" s="15" t="s">
        <v>294</v>
      </c>
      <c r="E102" s="15">
        <v>30</v>
      </c>
      <c r="F102" s="17"/>
      <c r="G102" s="18" t="e">
        <f>VLOOKUP(C102,#REF!,8,FALSE)</f>
        <v>#REF!</v>
      </c>
      <c r="H102" s="17">
        <v>1437.4435</v>
      </c>
      <c r="I102" s="18"/>
      <c r="J102" s="18">
        <f t="shared" si="35"/>
        <v>165.36960619469</v>
      </c>
      <c r="K102" s="18"/>
      <c r="L102" s="18">
        <f t="shared" si="36"/>
        <v>1272.07389380531</v>
      </c>
      <c r="M102" s="18"/>
      <c r="N102" s="18">
        <f t="shared" si="37"/>
        <v>31.8018473451327</v>
      </c>
      <c r="O102" s="18">
        <f t="shared" si="38"/>
        <v>19.0811084070796</v>
      </c>
      <c r="P102" s="18">
        <f t="shared" si="39"/>
        <v>25.4414778761062</v>
      </c>
      <c r="Q102" s="18"/>
      <c r="R102" s="26">
        <f t="shared" si="40"/>
        <v>1195.74946017699</v>
      </c>
      <c r="S102" s="15"/>
    </row>
    <row r="103" s="1" customFormat="1" ht="13.5" hidden="1" outlineLevel="2" spans="1:19">
      <c r="A103" s="15">
        <v>100</v>
      </c>
      <c r="B103" s="15" t="s">
        <v>290</v>
      </c>
      <c r="C103" s="16" t="s">
        <v>295</v>
      </c>
      <c r="D103" s="15" t="s">
        <v>296</v>
      </c>
      <c r="E103" s="15">
        <v>15</v>
      </c>
      <c r="F103" s="17"/>
      <c r="G103" s="18" t="e">
        <f>VLOOKUP(C103,#REF!,8,FALSE)</f>
        <v>#REF!</v>
      </c>
      <c r="H103" s="17">
        <v>2178.5065</v>
      </c>
      <c r="I103" s="18"/>
      <c r="J103" s="18">
        <f t="shared" si="35"/>
        <v>250.62464159292</v>
      </c>
      <c r="K103" s="18"/>
      <c r="L103" s="18">
        <f t="shared" si="36"/>
        <v>1927.88185840708</v>
      </c>
      <c r="M103" s="18"/>
      <c r="N103" s="18">
        <f t="shared" si="37"/>
        <v>48.197046460177</v>
      </c>
      <c r="O103" s="18">
        <f t="shared" si="38"/>
        <v>28.9182278761062</v>
      </c>
      <c r="P103" s="18">
        <f t="shared" si="39"/>
        <v>38.5576371681416</v>
      </c>
      <c r="Q103" s="18"/>
      <c r="R103" s="26">
        <f t="shared" si="40"/>
        <v>1812.20894690266</v>
      </c>
      <c r="S103" s="15"/>
    </row>
    <row r="104" s="1" customFormat="1" ht="13.5" hidden="1" outlineLevel="2" spans="1:19">
      <c r="A104" s="15">
        <v>102</v>
      </c>
      <c r="B104" s="15" t="s">
        <v>290</v>
      </c>
      <c r="C104" s="16" t="s">
        <v>298</v>
      </c>
      <c r="D104" s="15" t="s">
        <v>299</v>
      </c>
      <c r="E104" s="15">
        <v>30</v>
      </c>
      <c r="F104" s="17"/>
      <c r="G104" s="18" t="e">
        <f>VLOOKUP(C104,#REF!,8,FALSE)</f>
        <v>#REF!</v>
      </c>
      <c r="H104" s="17">
        <v>1598.0915</v>
      </c>
      <c r="I104" s="18"/>
      <c r="J104" s="18">
        <f t="shared" si="35"/>
        <v>183.851234513274</v>
      </c>
      <c r="K104" s="18"/>
      <c r="L104" s="18">
        <f t="shared" si="36"/>
        <v>1414.24026548673</v>
      </c>
      <c r="M104" s="18"/>
      <c r="N104" s="18">
        <f t="shared" si="37"/>
        <v>35.3560066371681</v>
      </c>
      <c r="O104" s="18">
        <f t="shared" si="38"/>
        <v>21.2136039823009</v>
      </c>
      <c r="P104" s="18">
        <f t="shared" si="39"/>
        <v>28.2848053097345</v>
      </c>
      <c r="Q104" s="18"/>
      <c r="R104" s="26">
        <f t="shared" si="40"/>
        <v>1329.38584955752</v>
      </c>
      <c r="S104" s="15"/>
    </row>
    <row r="105" s="1" customFormat="1" ht="13.5" hidden="1" outlineLevel="2" spans="1:19">
      <c r="A105" s="15">
        <v>103</v>
      </c>
      <c r="B105" s="15" t="s">
        <v>290</v>
      </c>
      <c r="C105" s="16" t="s">
        <v>300</v>
      </c>
      <c r="D105" s="15" t="s">
        <v>301</v>
      </c>
      <c r="E105" s="15">
        <v>15</v>
      </c>
      <c r="F105" s="17"/>
      <c r="G105" s="18" t="e">
        <f>VLOOKUP(C105,#REF!,8,FALSE)</f>
        <v>#REF!</v>
      </c>
      <c r="H105" s="17">
        <v>1640.5247</v>
      </c>
      <c r="I105" s="18"/>
      <c r="J105" s="18">
        <f t="shared" si="35"/>
        <v>188.732930088496</v>
      </c>
      <c r="K105" s="18"/>
      <c r="L105" s="18">
        <f t="shared" si="36"/>
        <v>1451.7917699115</v>
      </c>
      <c r="M105" s="18"/>
      <c r="N105" s="18">
        <f t="shared" si="37"/>
        <v>36.2947942477876</v>
      </c>
      <c r="O105" s="18">
        <f t="shared" si="38"/>
        <v>21.7768765486726</v>
      </c>
      <c r="P105" s="18">
        <f t="shared" si="39"/>
        <v>29.0358353982301</v>
      </c>
      <c r="Q105" s="18"/>
      <c r="R105" s="26">
        <f t="shared" si="40"/>
        <v>1364.68426371681</v>
      </c>
      <c r="S105" s="15"/>
    </row>
    <row r="106" s="1" customFormat="1" ht="13.5" hidden="1" outlineLevel="2" spans="1:19">
      <c r="A106" s="15">
        <v>105</v>
      </c>
      <c r="B106" s="15" t="s">
        <v>290</v>
      </c>
      <c r="C106" s="16" t="s">
        <v>303</v>
      </c>
      <c r="D106" s="15" t="s">
        <v>304</v>
      </c>
      <c r="E106" s="15">
        <v>30</v>
      </c>
      <c r="F106" s="17"/>
      <c r="G106" s="18" t="e">
        <f>VLOOKUP(C106,#REF!,8,FALSE)</f>
        <v>#REF!</v>
      </c>
      <c r="H106" s="17">
        <v>1599.2322</v>
      </c>
      <c r="I106" s="18"/>
      <c r="J106" s="18">
        <f t="shared" si="35"/>
        <v>183.982465486726</v>
      </c>
      <c r="K106" s="18"/>
      <c r="L106" s="18">
        <f t="shared" si="36"/>
        <v>1415.24973451327</v>
      </c>
      <c r="M106" s="18"/>
      <c r="N106" s="18">
        <f t="shared" si="37"/>
        <v>35.3812433628319</v>
      </c>
      <c r="O106" s="18">
        <f t="shared" si="38"/>
        <v>21.2287460176991</v>
      </c>
      <c r="P106" s="18">
        <f t="shared" si="39"/>
        <v>28.3049946902655</v>
      </c>
      <c r="Q106" s="18"/>
      <c r="R106" s="26">
        <f t="shared" si="40"/>
        <v>1330.33475044248</v>
      </c>
      <c r="S106" s="15"/>
    </row>
    <row r="107" s="1" customFormat="1" ht="13.5" hidden="1" outlineLevel="2" spans="1:19">
      <c r="A107" s="15">
        <v>106</v>
      </c>
      <c r="B107" s="15" t="s">
        <v>290</v>
      </c>
      <c r="C107" s="16" t="s">
        <v>305</v>
      </c>
      <c r="D107" s="15" t="s">
        <v>306</v>
      </c>
      <c r="E107" s="15">
        <v>30</v>
      </c>
      <c r="F107" s="17"/>
      <c r="G107" s="18" t="e">
        <f>VLOOKUP(C107,#REF!,8,FALSE)</f>
        <v>#REF!</v>
      </c>
      <c r="H107" s="17">
        <v>1694.2754</v>
      </c>
      <c r="I107" s="18"/>
      <c r="J107" s="18">
        <f t="shared" si="35"/>
        <v>194.916638938053</v>
      </c>
      <c r="K107" s="18"/>
      <c r="L107" s="18">
        <f t="shared" si="36"/>
        <v>1499.35876106195</v>
      </c>
      <c r="M107" s="18"/>
      <c r="N107" s="18">
        <f t="shared" si="37"/>
        <v>37.4839690265487</v>
      </c>
      <c r="O107" s="18">
        <f t="shared" si="38"/>
        <v>22.4903814159292</v>
      </c>
      <c r="P107" s="18">
        <f t="shared" si="39"/>
        <v>29.9871752212389</v>
      </c>
      <c r="Q107" s="18"/>
      <c r="R107" s="26">
        <f t="shared" si="40"/>
        <v>1409.39723539823</v>
      </c>
      <c r="S107" s="15"/>
    </row>
    <row r="108" s="1" customFormat="1" ht="13.5" hidden="1" outlineLevel="2" spans="1:19">
      <c r="A108" s="15">
        <v>107</v>
      </c>
      <c r="B108" s="15" t="s">
        <v>290</v>
      </c>
      <c r="C108" s="16" t="s">
        <v>307</v>
      </c>
      <c r="D108" s="15" t="s">
        <v>308</v>
      </c>
      <c r="E108" s="15">
        <v>30</v>
      </c>
      <c r="F108" s="17"/>
      <c r="G108" s="18" t="e">
        <f>VLOOKUP(C108,#REF!,8,FALSE)</f>
        <v>#REF!</v>
      </c>
      <c r="H108" s="17">
        <v>1589.6213</v>
      </c>
      <c r="I108" s="18"/>
      <c r="J108" s="18">
        <f t="shared" si="35"/>
        <v>182.876786725664</v>
      </c>
      <c r="K108" s="18"/>
      <c r="L108" s="18">
        <f t="shared" si="36"/>
        <v>1406.74451327434</v>
      </c>
      <c r="M108" s="18"/>
      <c r="N108" s="18">
        <f t="shared" si="37"/>
        <v>35.1686128318584</v>
      </c>
      <c r="O108" s="18">
        <f t="shared" si="38"/>
        <v>21.101167699115</v>
      </c>
      <c r="P108" s="18">
        <f t="shared" si="39"/>
        <v>28.1348902654867</v>
      </c>
      <c r="Q108" s="18"/>
      <c r="R108" s="26">
        <f t="shared" si="40"/>
        <v>1322.33984247788</v>
      </c>
      <c r="S108" s="15"/>
    </row>
    <row r="109" s="1" customFormat="1" ht="13.5" hidden="1" outlineLevel="2" spans="1:19">
      <c r="A109" s="15">
        <v>108</v>
      </c>
      <c r="B109" s="15" t="s">
        <v>290</v>
      </c>
      <c r="C109" s="16" t="s">
        <v>309</v>
      </c>
      <c r="D109" s="15" t="s">
        <v>310</v>
      </c>
      <c r="E109" s="15">
        <v>30</v>
      </c>
      <c r="F109" s="17"/>
      <c r="G109" s="18" t="e">
        <f>VLOOKUP(C109,#REF!,8,FALSE)</f>
        <v>#REF!</v>
      </c>
      <c r="H109" s="17">
        <v>1574.3387</v>
      </c>
      <c r="I109" s="18"/>
      <c r="J109" s="18">
        <f t="shared" si="35"/>
        <v>181.118611504425</v>
      </c>
      <c r="K109" s="18"/>
      <c r="L109" s="18">
        <f t="shared" si="36"/>
        <v>1393.22008849558</v>
      </c>
      <c r="M109" s="18"/>
      <c r="N109" s="18">
        <f t="shared" si="37"/>
        <v>34.8305022123894</v>
      </c>
      <c r="O109" s="18">
        <f t="shared" si="38"/>
        <v>20.8983013274336</v>
      </c>
      <c r="P109" s="18">
        <f t="shared" si="39"/>
        <v>27.8644017699115</v>
      </c>
      <c r="Q109" s="18"/>
      <c r="R109" s="26">
        <f t="shared" si="40"/>
        <v>1309.62688318584</v>
      </c>
      <c r="S109" s="15"/>
    </row>
    <row r="110" s="1" customFormat="1" ht="13.5" hidden="1" outlineLevel="2" spans="1:19">
      <c r="A110" s="15">
        <v>109</v>
      </c>
      <c r="B110" s="15" t="s">
        <v>290</v>
      </c>
      <c r="C110" s="16" t="s">
        <v>311</v>
      </c>
      <c r="D110" s="15" t="s">
        <v>312</v>
      </c>
      <c r="E110" s="15">
        <v>30</v>
      </c>
      <c r="F110" s="17"/>
      <c r="G110" s="18" t="e">
        <f>VLOOKUP(C110,#REF!,8,FALSE)</f>
        <v>#REF!</v>
      </c>
      <c r="H110" s="17">
        <v>1707.8529</v>
      </c>
      <c r="I110" s="18"/>
      <c r="J110" s="18">
        <f t="shared" si="35"/>
        <v>196.47865221239</v>
      </c>
      <c r="K110" s="18"/>
      <c r="L110" s="18">
        <f t="shared" si="36"/>
        <v>1511.37424778761</v>
      </c>
      <c r="M110" s="18"/>
      <c r="N110" s="18">
        <f t="shared" si="37"/>
        <v>37.7843561946903</v>
      </c>
      <c r="O110" s="18">
        <f t="shared" si="38"/>
        <v>22.6706137168142</v>
      </c>
      <c r="P110" s="18">
        <f t="shared" si="39"/>
        <v>30.2274849557522</v>
      </c>
      <c r="Q110" s="18"/>
      <c r="R110" s="26">
        <f t="shared" si="40"/>
        <v>1420.69179292036</v>
      </c>
      <c r="S110" s="15"/>
    </row>
    <row r="111" s="1" customFormat="1" ht="13.5" hidden="1" outlineLevel="2" spans="1:19">
      <c r="A111" s="15">
        <v>110</v>
      </c>
      <c r="B111" s="15" t="s">
        <v>290</v>
      </c>
      <c r="C111" s="16" t="s">
        <v>313</v>
      </c>
      <c r="D111" s="15" t="s">
        <v>314</v>
      </c>
      <c r="E111" s="15">
        <v>30</v>
      </c>
      <c r="F111" s="17"/>
      <c r="G111" s="18" t="e">
        <f>VLOOKUP(C111,#REF!,8,FALSE)</f>
        <v>#REF!</v>
      </c>
      <c r="H111" s="17">
        <v>1430.6524</v>
      </c>
      <c r="I111" s="18"/>
      <c r="J111" s="18">
        <f t="shared" si="35"/>
        <v>164.58832920354</v>
      </c>
      <c r="K111" s="18"/>
      <c r="L111" s="18">
        <f t="shared" si="36"/>
        <v>1266.06407079646</v>
      </c>
      <c r="M111" s="18"/>
      <c r="N111" s="18">
        <f t="shared" si="37"/>
        <v>31.6516017699115</v>
      </c>
      <c r="O111" s="18">
        <f t="shared" si="38"/>
        <v>18.9909610619469</v>
      </c>
      <c r="P111" s="18">
        <f t="shared" si="39"/>
        <v>25.3212814159292</v>
      </c>
      <c r="Q111" s="18"/>
      <c r="R111" s="26">
        <f t="shared" si="40"/>
        <v>1190.10022654867</v>
      </c>
      <c r="S111" s="15"/>
    </row>
    <row r="112" s="1" customFormat="1" ht="13.5" hidden="1" outlineLevel="2" spans="1:19">
      <c r="A112" s="15">
        <v>111</v>
      </c>
      <c r="B112" s="15" t="s">
        <v>290</v>
      </c>
      <c r="C112" s="16" t="s">
        <v>315</v>
      </c>
      <c r="D112" s="15" t="s">
        <v>316</v>
      </c>
      <c r="E112" s="15">
        <v>30</v>
      </c>
      <c r="F112" s="17"/>
      <c r="G112" s="18" t="e">
        <f>VLOOKUP(C112,#REF!,8,FALSE)</f>
        <v>#REF!</v>
      </c>
      <c r="H112" s="17">
        <v>1681.259</v>
      </c>
      <c r="I112" s="18"/>
      <c r="J112" s="18">
        <f t="shared" si="35"/>
        <v>193.41917699115</v>
      </c>
      <c r="K112" s="18"/>
      <c r="L112" s="18">
        <f t="shared" si="36"/>
        <v>1487.83982300885</v>
      </c>
      <c r="M112" s="18"/>
      <c r="N112" s="18">
        <f t="shared" si="37"/>
        <v>37.1959955752212</v>
      </c>
      <c r="O112" s="18">
        <f t="shared" si="38"/>
        <v>22.3175973451327</v>
      </c>
      <c r="P112" s="18">
        <f t="shared" si="39"/>
        <v>29.756796460177</v>
      </c>
      <c r="Q112" s="18"/>
      <c r="R112" s="26">
        <f t="shared" si="40"/>
        <v>1398.56943362832</v>
      </c>
      <c r="S112" s="15"/>
    </row>
    <row r="113" s="1" customFormat="1" ht="13.5" hidden="1" outlineLevel="2" spans="1:19">
      <c r="A113" s="15">
        <v>112</v>
      </c>
      <c r="B113" s="15" t="s">
        <v>290</v>
      </c>
      <c r="C113" s="16" t="s">
        <v>317</v>
      </c>
      <c r="D113" s="15" t="s">
        <v>318</v>
      </c>
      <c r="E113" s="15">
        <v>30</v>
      </c>
      <c r="F113" s="17"/>
      <c r="G113" s="18" t="e">
        <f>VLOOKUP(C113,#REF!,8,FALSE)</f>
        <v>#REF!</v>
      </c>
      <c r="H113" s="17">
        <v>1359.3761</v>
      </c>
      <c r="I113" s="18"/>
      <c r="J113" s="18">
        <f t="shared" si="35"/>
        <v>156.388400884956</v>
      </c>
      <c r="K113" s="18"/>
      <c r="L113" s="18">
        <f t="shared" si="36"/>
        <v>1202.98769911504</v>
      </c>
      <c r="M113" s="18"/>
      <c r="N113" s="18">
        <f t="shared" si="37"/>
        <v>30.0746924778761</v>
      </c>
      <c r="O113" s="18">
        <f t="shared" si="38"/>
        <v>18.0448154867257</v>
      </c>
      <c r="P113" s="18">
        <f t="shared" si="39"/>
        <v>24.0597539823009</v>
      </c>
      <c r="Q113" s="18"/>
      <c r="R113" s="26">
        <f t="shared" si="40"/>
        <v>1130.80843716814</v>
      </c>
      <c r="S113" s="15"/>
    </row>
    <row r="114" s="1" customFormat="1" ht="13.5" hidden="1" outlineLevel="2" spans="1:19">
      <c r="A114" s="15">
        <v>113</v>
      </c>
      <c r="B114" s="15" t="s">
        <v>290</v>
      </c>
      <c r="C114" s="16" t="s">
        <v>319</v>
      </c>
      <c r="D114" s="15" t="s">
        <v>320</v>
      </c>
      <c r="E114" s="15">
        <v>30</v>
      </c>
      <c r="F114" s="17"/>
      <c r="G114" s="18" t="e">
        <f>VLOOKUP(C114,#REF!,8,FALSE)</f>
        <v>#REF!</v>
      </c>
      <c r="H114" s="17">
        <v>1776.3129</v>
      </c>
      <c r="I114" s="18"/>
      <c r="J114" s="18">
        <f t="shared" si="35"/>
        <v>204.354581415929</v>
      </c>
      <c r="K114" s="18"/>
      <c r="L114" s="18">
        <f t="shared" si="36"/>
        <v>1571.95831858407</v>
      </c>
      <c r="M114" s="18"/>
      <c r="N114" s="18">
        <f t="shared" si="37"/>
        <v>39.2989579646018</v>
      </c>
      <c r="O114" s="18">
        <f t="shared" si="38"/>
        <v>23.5793747787611</v>
      </c>
      <c r="P114" s="18">
        <f t="shared" si="39"/>
        <v>31.4391663716814</v>
      </c>
      <c r="Q114" s="18"/>
      <c r="R114" s="26">
        <f t="shared" si="40"/>
        <v>1477.64081946903</v>
      </c>
      <c r="S114" s="15"/>
    </row>
    <row r="115" s="1" customFormat="1" ht="13.5" hidden="1" outlineLevel="2" spans="1:19">
      <c r="A115" s="15">
        <v>114</v>
      </c>
      <c r="B115" s="15" t="s">
        <v>290</v>
      </c>
      <c r="C115" s="16" t="s">
        <v>321</v>
      </c>
      <c r="D115" s="15" t="s">
        <v>322</v>
      </c>
      <c r="E115" s="15">
        <v>30</v>
      </c>
      <c r="F115" s="17"/>
      <c r="G115" s="18" t="e">
        <f>VLOOKUP(C115,#REF!,8,FALSE)</f>
        <v>#REF!</v>
      </c>
      <c r="H115" s="17">
        <v>1757.0568</v>
      </c>
      <c r="I115" s="18"/>
      <c r="J115" s="18">
        <f t="shared" si="35"/>
        <v>202.139277876106</v>
      </c>
      <c r="K115" s="18"/>
      <c r="L115" s="18">
        <f t="shared" si="36"/>
        <v>1554.91752212389</v>
      </c>
      <c r="M115" s="18"/>
      <c r="N115" s="18">
        <f t="shared" si="37"/>
        <v>38.8729380530974</v>
      </c>
      <c r="O115" s="18">
        <f t="shared" si="38"/>
        <v>23.3237628318584</v>
      </c>
      <c r="P115" s="18">
        <f t="shared" si="39"/>
        <v>31.0983504424779</v>
      </c>
      <c r="Q115" s="18"/>
      <c r="R115" s="26">
        <f t="shared" si="40"/>
        <v>1461.62247079646</v>
      </c>
      <c r="S115" s="15"/>
    </row>
    <row r="116" s="1" customFormat="1" ht="13.5" hidden="1" outlineLevel="2" spans="1:19">
      <c r="A116" s="15">
        <v>115</v>
      </c>
      <c r="B116" s="15" t="s">
        <v>290</v>
      </c>
      <c r="C116" s="16" t="s">
        <v>323</v>
      </c>
      <c r="D116" s="15" t="s">
        <v>324</v>
      </c>
      <c r="E116" s="15">
        <v>30</v>
      </c>
      <c r="F116" s="17"/>
      <c r="G116" s="18" t="e">
        <f>VLOOKUP(C116,#REF!,8,FALSE)</f>
        <v>#REF!</v>
      </c>
      <c r="H116" s="17">
        <v>1558.4931</v>
      </c>
      <c r="I116" s="18"/>
      <c r="J116" s="18">
        <f t="shared" si="35"/>
        <v>179.295666371681</v>
      </c>
      <c r="K116" s="18"/>
      <c r="L116" s="18">
        <f t="shared" si="36"/>
        <v>1379.19743362832</v>
      </c>
      <c r="M116" s="18"/>
      <c r="N116" s="18">
        <f t="shared" si="37"/>
        <v>34.479935840708</v>
      </c>
      <c r="O116" s="18">
        <f t="shared" si="38"/>
        <v>20.6879615044248</v>
      </c>
      <c r="P116" s="18">
        <f t="shared" si="39"/>
        <v>27.5839486725664</v>
      </c>
      <c r="Q116" s="18"/>
      <c r="R116" s="26">
        <f t="shared" si="40"/>
        <v>1296.44558761062</v>
      </c>
      <c r="S116" s="15"/>
    </row>
    <row r="117" s="1" customFormat="1" ht="13.5" hidden="1" outlineLevel="2" spans="1:19">
      <c r="A117" s="15">
        <v>116</v>
      </c>
      <c r="B117" s="15" t="s">
        <v>290</v>
      </c>
      <c r="C117" s="16" t="s">
        <v>325</v>
      </c>
      <c r="D117" s="15" t="s">
        <v>326</v>
      </c>
      <c r="E117" s="15">
        <v>30</v>
      </c>
      <c r="F117" s="17"/>
      <c r="G117" s="18" t="e">
        <f>VLOOKUP(C117,#REF!,8,FALSE)</f>
        <v>#REF!</v>
      </c>
      <c r="H117" s="17">
        <v>1406.339</v>
      </c>
      <c r="I117" s="18"/>
      <c r="J117" s="18">
        <f t="shared" si="35"/>
        <v>161.791212389381</v>
      </c>
      <c r="K117" s="18"/>
      <c r="L117" s="18">
        <f t="shared" si="36"/>
        <v>1244.54778761062</v>
      </c>
      <c r="M117" s="18"/>
      <c r="N117" s="18">
        <f t="shared" si="37"/>
        <v>31.1136946902655</v>
      </c>
      <c r="O117" s="18">
        <f t="shared" si="38"/>
        <v>18.6682168141593</v>
      </c>
      <c r="P117" s="18">
        <f t="shared" si="39"/>
        <v>24.8909557522124</v>
      </c>
      <c r="Q117" s="18"/>
      <c r="R117" s="26">
        <f t="shared" si="40"/>
        <v>1169.87492035398</v>
      </c>
      <c r="S117" s="15"/>
    </row>
    <row r="118" s="1" customFormat="1" ht="13.5" hidden="1" outlineLevel="2" spans="1:19">
      <c r="A118" s="15">
        <v>117</v>
      </c>
      <c r="B118" s="15" t="s">
        <v>290</v>
      </c>
      <c r="C118" s="16" t="s">
        <v>327</v>
      </c>
      <c r="D118" s="15" t="s">
        <v>328</v>
      </c>
      <c r="E118" s="15">
        <v>30</v>
      </c>
      <c r="F118" s="17"/>
      <c r="G118" s="18" t="e">
        <f>VLOOKUP(C118,#REF!,8,FALSE)</f>
        <v>#REF!</v>
      </c>
      <c r="H118" s="17">
        <v>1461.7655</v>
      </c>
      <c r="I118" s="18"/>
      <c r="J118" s="18">
        <f t="shared" si="35"/>
        <v>168.167712389381</v>
      </c>
      <c r="K118" s="18"/>
      <c r="L118" s="18">
        <f t="shared" si="36"/>
        <v>1293.59778761062</v>
      </c>
      <c r="M118" s="18"/>
      <c r="N118" s="18">
        <f t="shared" si="37"/>
        <v>32.3399446902655</v>
      </c>
      <c r="O118" s="18">
        <f t="shared" si="38"/>
        <v>19.4039668141593</v>
      </c>
      <c r="P118" s="18">
        <f t="shared" si="39"/>
        <v>25.8719557522124</v>
      </c>
      <c r="Q118" s="18"/>
      <c r="R118" s="26">
        <f t="shared" si="40"/>
        <v>1215.98192035398</v>
      </c>
      <c r="S118" s="15"/>
    </row>
    <row r="119" s="1" customFormat="1" ht="13.5" hidden="1" outlineLevel="2" spans="1:19">
      <c r="A119" s="15">
        <v>118</v>
      </c>
      <c r="B119" s="15" t="s">
        <v>290</v>
      </c>
      <c r="C119" s="16" t="s">
        <v>329</v>
      </c>
      <c r="D119" s="15" t="s">
        <v>330</v>
      </c>
      <c r="E119" s="15">
        <v>30</v>
      </c>
      <c r="F119" s="17"/>
      <c r="G119" s="18" t="e">
        <f>VLOOKUP(C119,#REF!,8,FALSE)</f>
        <v>#REF!</v>
      </c>
      <c r="H119" s="17">
        <v>1647.3177</v>
      </c>
      <c r="I119" s="18"/>
      <c r="J119" s="18">
        <f t="shared" si="35"/>
        <v>189.514425663717</v>
      </c>
      <c r="K119" s="18"/>
      <c r="L119" s="18">
        <f t="shared" si="36"/>
        <v>1457.80327433628</v>
      </c>
      <c r="M119" s="18"/>
      <c r="N119" s="18">
        <f t="shared" si="37"/>
        <v>36.4450818584071</v>
      </c>
      <c r="O119" s="18">
        <f t="shared" si="38"/>
        <v>21.8670491150443</v>
      </c>
      <c r="P119" s="18">
        <f t="shared" si="39"/>
        <v>29.1560654867257</v>
      </c>
      <c r="Q119" s="18"/>
      <c r="R119" s="26">
        <f t="shared" si="40"/>
        <v>1370.33507787611</v>
      </c>
      <c r="S119" s="15"/>
    </row>
    <row r="120" s="1" customFormat="1" ht="13.5" hidden="1" outlineLevel="2" spans="1:19">
      <c r="A120" s="15">
        <v>119</v>
      </c>
      <c r="B120" s="15" t="s">
        <v>290</v>
      </c>
      <c r="C120" s="16" t="s">
        <v>331</v>
      </c>
      <c r="D120" s="15" t="s">
        <v>332</v>
      </c>
      <c r="E120" s="15">
        <v>30</v>
      </c>
      <c r="F120" s="17"/>
      <c r="G120" s="18" t="e">
        <f>VLOOKUP(C120,#REF!,8,FALSE)</f>
        <v>#REF!</v>
      </c>
      <c r="H120" s="17">
        <v>1522.2997</v>
      </c>
      <c r="I120" s="18"/>
      <c r="J120" s="18">
        <f t="shared" si="35"/>
        <v>175.131823893805</v>
      </c>
      <c r="K120" s="18"/>
      <c r="L120" s="18">
        <f t="shared" si="36"/>
        <v>1347.16787610619</v>
      </c>
      <c r="M120" s="18"/>
      <c r="N120" s="18">
        <f t="shared" si="37"/>
        <v>33.6791969026549</v>
      </c>
      <c r="O120" s="18">
        <f t="shared" si="38"/>
        <v>20.2075181415929</v>
      </c>
      <c r="P120" s="18">
        <f t="shared" si="39"/>
        <v>26.9433575221239</v>
      </c>
      <c r="Q120" s="18"/>
      <c r="R120" s="26">
        <f t="shared" si="40"/>
        <v>1266.33780353982</v>
      </c>
      <c r="S120" s="15"/>
    </row>
    <row r="121" s="2" customFormat="1" ht="13.5" hidden="1" outlineLevel="1" collapsed="1" spans="1:19">
      <c r="A121" s="19"/>
      <c r="B121" s="19" t="s">
        <v>333</v>
      </c>
      <c r="C121" s="20"/>
      <c r="D121" s="19"/>
      <c r="E121" s="19"/>
      <c r="F121" s="21">
        <f>SUBTOTAL(9,F101:F120)</f>
        <v>0</v>
      </c>
      <c r="G121" s="21"/>
      <c r="H121" s="21"/>
      <c r="I121" s="21"/>
      <c r="J121" s="21">
        <f t="shared" ref="J121:R121" si="41">SUBTOTAL(9,J101:J120)</f>
        <v>0</v>
      </c>
      <c r="K121" s="21"/>
      <c r="L121" s="21">
        <f t="shared" si="41"/>
        <v>0</v>
      </c>
      <c r="M121" s="21"/>
      <c r="N121" s="21">
        <f t="shared" si="41"/>
        <v>0</v>
      </c>
      <c r="O121" s="21">
        <f t="shared" si="41"/>
        <v>0</v>
      </c>
      <c r="P121" s="21">
        <f t="shared" si="41"/>
        <v>0</v>
      </c>
      <c r="Q121" s="21">
        <f t="shared" si="41"/>
        <v>0</v>
      </c>
      <c r="R121" s="21">
        <f t="shared" si="41"/>
        <v>0</v>
      </c>
      <c r="S121" s="19"/>
    </row>
    <row r="122" s="1" customFormat="1" ht="13.5" hidden="1" outlineLevel="2" spans="1:19">
      <c r="A122" s="15">
        <v>120</v>
      </c>
      <c r="B122" s="15" t="s">
        <v>334</v>
      </c>
      <c r="C122" s="16" t="s">
        <v>335</v>
      </c>
      <c r="D122" s="15" t="s">
        <v>336</v>
      </c>
      <c r="E122" s="15">
        <v>30</v>
      </c>
      <c r="F122" s="17"/>
      <c r="G122" s="18" t="e">
        <f>VLOOKUP(C122,#REF!,8,FALSE)</f>
        <v>#REF!</v>
      </c>
      <c r="H122" s="17">
        <v>1654.6746</v>
      </c>
      <c r="I122" s="18"/>
      <c r="J122" s="18">
        <f t="shared" ref="J122:J131" si="42">(H122+I122)/1.13*0.13</f>
        <v>190.360794690266</v>
      </c>
      <c r="K122" s="18"/>
      <c r="L122" s="18">
        <f t="shared" ref="L122:L131" si="43">(H122+I122)-J122+(K122)</f>
        <v>1464.31380530974</v>
      </c>
      <c r="M122" s="18"/>
      <c r="N122" s="18">
        <f t="shared" ref="N122:N131" si="44">L122*0.025</f>
        <v>36.6078451327434</v>
      </c>
      <c r="O122" s="18">
        <f t="shared" ref="O122:O131" si="45">L122*0.015</f>
        <v>21.964707079646</v>
      </c>
      <c r="P122" s="18">
        <f t="shared" ref="P122:P131" si="46">L122*0.02</f>
        <v>29.2862761061947</v>
      </c>
      <c r="Q122" s="18"/>
      <c r="R122" s="26">
        <f t="shared" ref="R122:R131" si="47">L122-N122-O122-P122-Q122</f>
        <v>1376.45497699115</v>
      </c>
      <c r="S122" s="15"/>
    </row>
    <row r="123" s="1" customFormat="1" ht="13.5" hidden="1" outlineLevel="2" spans="1:19">
      <c r="A123" s="15">
        <v>121</v>
      </c>
      <c r="B123" s="15" t="s">
        <v>334</v>
      </c>
      <c r="C123" s="16" t="s">
        <v>337</v>
      </c>
      <c r="D123" s="15" t="s">
        <v>338</v>
      </c>
      <c r="E123" s="15">
        <v>30</v>
      </c>
      <c r="F123" s="17"/>
      <c r="G123" s="18" t="e">
        <f>VLOOKUP(C123,#REF!,8,FALSE)</f>
        <v>#REF!</v>
      </c>
      <c r="H123" s="17">
        <v>1483.263</v>
      </c>
      <c r="I123" s="18"/>
      <c r="J123" s="18">
        <f t="shared" si="42"/>
        <v>170.640876106195</v>
      </c>
      <c r="K123" s="18"/>
      <c r="L123" s="18">
        <f t="shared" si="43"/>
        <v>1312.6221238938</v>
      </c>
      <c r="M123" s="18"/>
      <c r="N123" s="18">
        <f t="shared" si="44"/>
        <v>32.8155530973451</v>
      </c>
      <c r="O123" s="18">
        <f t="shared" si="45"/>
        <v>19.6893318584071</v>
      </c>
      <c r="P123" s="18">
        <f t="shared" si="46"/>
        <v>26.2524424778761</v>
      </c>
      <c r="Q123" s="18"/>
      <c r="R123" s="26">
        <f t="shared" si="47"/>
        <v>1233.86479646018</v>
      </c>
      <c r="S123" s="15"/>
    </row>
    <row r="124" s="1" customFormat="1" ht="13.5" hidden="1" outlineLevel="2" spans="1:19">
      <c r="A124" s="15">
        <v>122</v>
      </c>
      <c r="B124" s="15" t="s">
        <v>334</v>
      </c>
      <c r="C124" s="16" t="s">
        <v>339</v>
      </c>
      <c r="D124" s="15" t="s">
        <v>340</v>
      </c>
      <c r="E124" s="15">
        <v>30</v>
      </c>
      <c r="F124" s="17"/>
      <c r="G124" s="18" t="e">
        <f>VLOOKUP(C124,#REF!,8,FALSE)</f>
        <v>#REF!</v>
      </c>
      <c r="H124" s="17">
        <v>1717.4672</v>
      </c>
      <c r="I124" s="18"/>
      <c r="J124" s="18">
        <f t="shared" si="42"/>
        <v>197.584722123894</v>
      </c>
      <c r="K124" s="18"/>
      <c r="L124" s="18">
        <f t="shared" si="43"/>
        <v>1519.88247787611</v>
      </c>
      <c r="M124" s="18"/>
      <c r="N124" s="18">
        <f t="shared" si="44"/>
        <v>37.9970619469026</v>
      </c>
      <c r="O124" s="18">
        <f t="shared" si="45"/>
        <v>22.7982371681416</v>
      </c>
      <c r="P124" s="18">
        <f t="shared" si="46"/>
        <v>30.3976495575221</v>
      </c>
      <c r="Q124" s="18"/>
      <c r="R124" s="26">
        <f t="shared" si="47"/>
        <v>1428.68952920354</v>
      </c>
      <c r="S124" s="15"/>
    </row>
    <row r="125" s="1" customFormat="1" ht="13.5" hidden="1" outlineLevel="2" spans="1:19">
      <c r="A125" s="15">
        <v>123</v>
      </c>
      <c r="B125" s="15" t="s">
        <v>334</v>
      </c>
      <c r="C125" s="16" t="s">
        <v>341</v>
      </c>
      <c r="D125" s="15" t="s">
        <v>342</v>
      </c>
      <c r="E125" s="15">
        <v>30</v>
      </c>
      <c r="F125" s="17"/>
      <c r="G125" s="18" t="e">
        <f>VLOOKUP(C125,#REF!,8,FALSE)</f>
        <v>#REF!</v>
      </c>
      <c r="H125" s="17">
        <v>1658.6276</v>
      </c>
      <c r="I125" s="18"/>
      <c r="J125" s="18">
        <f t="shared" si="42"/>
        <v>190.81556460177</v>
      </c>
      <c r="K125" s="18"/>
      <c r="L125" s="18">
        <f t="shared" si="43"/>
        <v>1467.81203539823</v>
      </c>
      <c r="M125" s="18"/>
      <c r="N125" s="18">
        <f t="shared" si="44"/>
        <v>36.6953008849558</v>
      </c>
      <c r="O125" s="18">
        <f t="shared" si="45"/>
        <v>22.0171805309735</v>
      </c>
      <c r="P125" s="18">
        <f t="shared" si="46"/>
        <v>29.3562407079646</v>
      </c>
      <c r="Q125" s="18"/>
      <c r="R125" s="26">
        <f t="shared" si="47"/>
        <v>1379.74331327434</v>
      </c>
      <c r="S125" s="15"/>
    </row>
    <row r="126" s="1" customFormat="1" ht="13.5" hidden="1" outlineLevel="2" spans="1:19">
      <c r="A126" s="15">
        <v>124</v>
      </c>
      <c r="B126" s="15" t="s">
        <v>334</v>
      </c>
      <c r="C126" s="16" t="s">
        <v>343</v>
      </c>
      <c r="D126" s="15" t="s">
        <v>344</v>
      </c>
      <c r="E126" s="15">
        <v>30</v>
      </c>
      <c r="F126" s="17"/>
      <c r="G126" s="18" t="e">
        <f>VLOOKUP(C126,#REF!,8,FALSE)</f>
        <v>#REF!</v>
      </c>
      <c r="H126" s="17">
        <v>1682.383</v>
      </c>
      <c r="I126" s="18"/>
      <c r="J126" s="18">
        <f t="shared" si="42"/>
        <v>193.548486725664</v>
      </c>
      <c r="K126" s="18"/>
      <c r="L126" s="18">
        <f t="shared" si="43"/>
        <v>1488.83451327434</v>
      </c>
      <c r="M126" s="18"/>
      <c r="N126" s="18">
        <f t="shared" si="44"/>
        <v>37.2208628318584</v>
      </c>
      <c r="O126" s="18">
        <f t="shared" si="45"/>
        <v>22.332517699115</v>
      </c>
      <c r="P126" s="18">
        <f t="shared" si="46"/>
        <v>29.7766902654867</v>
      </c>
      <c r="Q126" s="18"/>
      <c r="R126" s="26">
        <f t="shared" si="47"/>
        <v>1399.50444247788</v>
      </c>
      <c r="S126" s="15"/>
    </row>
    <row r="127" s="1" customFormat="1" ht="13.5" hidden="1" outlineLevel="2" spans="1:19">
      <c r="A127" s="15">
        <v>125</v>
      </c>
      <c r="B127" s="15" t="s">
        <v>334</v>
      </c>
      <c r="C127" s="16" t="s">
        <v>345</v>
      </c>
      <c r="D127" s="15" t="s">
        <v>346</v>
      </c>
      <c r="E127" s="15">
        <v>30</v>
      </c>
      <c r="F127" s="17"/>
      <c r="G127" s="18" t="e">
        <f>VLOOKUP(C127,#REF!,8,FALSE)</f>
        <v>#REF!</v>
      </c>
      <c r="H127" s="17">
        <v>1560.1957</v>
      </c>
      <c r="I127" s="18"/>
      <c r="J127" s="18">
        <f t="shared" si="42"/>
        <v>179.491540707965</v>
      </c>
      <c r="K127" s="18"/>
      <c r="L127" s="18">
        <f t="shared" si="43"/>
        <v>1380.70415929204</v>
      </c>
      <c r="M127" s="18"/>
      <c r="N127" s="18">
        <f t="shared" si="44"/>
        <v>34.5176039823009</v>
      </c>
      <c r="O127" s="18">
        <f t="shared" si="45"/>
        <v>20.7105623893805</v>
      </c>
      <c r="P127" s="18">
        <f t="shared" si="46"/>
        <v>27.6140831858407</v>
      </c>
      <c r="Q127" s="18"/>
      <c r="R127" s="26">
        <f t="shared" si="47"/>
        <v>1297.86190973451</v>
      </c>
      <c r="S127" s="15"/>
    </row>
    <row r="128" s="1" customFormat="1" ht="13.5" hidden="1" outlineLevel="2" spans="1:19">
      <c r="A128" s="15">
        <v>126</v>
      </c>
      <c r="B128" s="15" t="s">
        <v>334</v>
      </c>
      <c r="C128" s="16" t="s">
        <v>347</v>
      </c>
      <c r="D128" s="15" t="s">
        <v>348</v>
      </c>
      <c r="E128" s="15">
        <v>30</v>
      </c>
      <c r="F128" s="17"/>
      <c r="G128" s="18" t="e">
        <f>VLOOKUP(C128,#REF!,8,FALSE)</f>
        <v>#REF!</v>
      </c>
      <c r="H128" s="17">
        <v>1695.3859</v>
      </c>
      <c r="I128" s="18"/>
      <c r="J128" s="18">
        <f t="shared" si="42"/>
        <v>195.044395575221</v>
      </c>
      <c r="K128" s="18"/>
      <c r="L128" s="18">
        <f t="shared" si="43"/>
        <v>1500.34150442478</v>
      </c>
      <c r="M128" s="18"/>
      <c r="N128" s="18">
        <f t="shared" si="44"/>
        <v>37.5085376106195</v>
      </c>
      <c r="O128" s="18">
        <f t="shared" si="45"/>
        <v>22.5051225663717</v>
      </c>
      <c r="P128" s="18">
        <f t="shared" si="46"/>
        <v>30.0068300884956</v>
      </c>
      <c r="Q128" s="18"/>
      <c r="R128" s="26">
        <f t="shared" si="47"/>
        <v>1410.32101415929</v>
      </c>
      <c r="S128" s="15"/>
    </row>
    <row r="129" s="1" customFormat="1" ht="13.5" hidden="1" outlineLevel="2" spans="1:19">
      <c r="A129" s="15">
        <v>127</v>
      </c>
      <c r="B129" s="15" t="s">
        <v>334</v>
      </c>
      <c r="C129" s="16" t="s">
        <v>349</v>
      </c>
      <c r="D129" s="15" t="s">
        <v>350</v>
      </c>
      <c r="E129" s="15">
        <v>30</v>
      </c>
      <c r="F129" s="17"/>
      <c r="G129" s="18" t="e">
        <f>VLOOKUP(C129,#REF!,8,FALSE)</f>
        <v>#REF!</v>
      </c>
      <c r="H129" s="17">
        <v>1619.0275</v>
      </c>
      <c r="I129" s="18"/>
      <c r="J129" s="18">
        <f t="shared" si="42"/>
        <v>186.259800884956</v>
      </c>
      <c r="K129" s="18"/>
      <c r="L129" s="18">
        <f t="shared" si="43"/>
        <v>1432.76769911504</v>
      </c>
      <c r="M129" s="18"/>
      <c r="N129" s="18">
        <f t="shared" si="44"/>
        <v>35.8191924778761</v>
      </c>
      <c r="O129" s="18">
        <f t="shared" si="45"/>
        <v>21.4915154867257</v>
      </c>
      <c r="P129" s="18">
        <f t="shared" si="46"/>
        <v>28.6553539823009</v>
      </c>
      <c r="Q129" s="18"/>
      <c r="R129" s="26">
        <f t="shared" si="47"/>
        <v>1346.80163716814</v>
      </c>
      <c r="S129" s="15"/>
    </row>
    <row r="130" s="1" customFormat="1" ht="13.5" hidden="1" outlineLevel="2" spans="1:19">
      <c r="A130" s="15">
        <v>128</v>
      </c>
      <c r="B130" s="15" t="s">
        <v>334</v>
      </c>
      <c r="C130" s="16" t="s">
        <v>874</v>
      </c>
      <c r="D130" s="15" t="s">
        <v>352</v>
      </c>
      <c r="E130" s="15">
        <v>30</v>
      </c>
      <c r="F130" s="17"/>
      <c r="G130" s="18" t="e">
        <f>VLOOKUP(C130,#REF!,8,FALSE)</f>
        <v>#REF!</v>
      </c>
      <c r="H130" s="17">
        <v>1600.3596</v>
      </c>
      <c r="I130" s="18"/>
      <c r="J130" s="18">
        <f t="shared" si="42"/>
        <v>184.112166371681</v>
      </c>
      <c r="K130" s="18"/>
      <c r="L130" s="18">
        <f t="shared" si="43"/>
        <v>1416.24743362832</v>
      </c>
      <c r="M130" s="18"/>
      <c r="N130" s="18">
        <f t="shared" si="44"/>
        <v>35.406185840708</v>
      </c>
      <c r="O130" s="18">
        <f t="shared" si="45"/>
        <v>21.2437115044248</v>
      </c>
      <c r="P130" s="18">
        <f t="shared" si="46"/>
        <v>28.3249486725664</v>
      </c>
      <c r="Q130" s="18"/>
      <c r="R130" s="26">
        <f t="shared" si="47"/>
        <v>1331.27258761062</v>
      </c>
      <c r="S130" s="15"/>
    </row>
    <row r="131" s="1" customFormat="1" ht="13.5" hidden="1" outlineLevel="2" spans="1:19">
      <c r="A131" s="15">
        <v>129</v>
      </c>
      <c r="B131" s="15" t="s">
        <v>334</v>
      </c>
      <c r="C131" s="16" t="s">
        <v>353</v>
      </c>
      <c r="D131" s="15" t="s">
        <v>354</v>
      </c>
      <c r="E131" s="15">
        <v>30</v>
      </c>
      <c r="F131" s="17"/>
      <c r="G131" s="18" t="e">
        <f>VLOOKUP(C131,#REF!,8,FALSE)</f>
        <v>#REF!</v>
      </c>
      <c r="H131" s="17">
        <v>1702.1947</v>
      </c>
      <c r="I131" s="18"/>
      <c r="J131" s="18">
        <f t="shared" si="42"/>
        <v>195.827708849557</v>
      </c>
      <c r="K131" s="18"/>
      <c r="L131" s="18">
        <f t="shared" si="43"/>
        <v>1506.36699115044</v>
      </c>
      <c r="M131" s="18"/>
      <c r="N131" s="18">
        <f t="shared" si="44"/>
        <v>37.6591747787611</v>
      </c>
      <c r="O131" s="18">
        <f t="shared" si="45"/>
        <v>22.5955048672566</v>
      </c>
      <c r="P131" s="18">
        <f t="shared" si="46"/>
        <v>30.1273398230088</v>
      </c>
      <c r="Q131" s="18"/>
      <c r="R131" s="26">
        <f t="shared" si="47"/>
        <v>1415.98497168142</v>
      </c>
      <c r="S131" s="15"/>
    </row>
    <row r="132" s="2" customFormat="1" ht="13.5" hidden="1" outlineLevel="1" collapsed="1" spans="1:19">
      <c r="A132" s="19"/>
      <c r="B132" s="19" t="s">
        <v>355</v>
      </c>
      <c r="C132" s="20"/>
      <c r="D132" s="19"/>
      <c r="E132" s="19"/>
      <c r="F132" s="21">
        <f>SUBTOTAL(9,F122:F131)</f>
        <v>0</v>
      </c>
      <c r="G132" s="21"/>
      <c r="H132" s="21"/>
      <c r="I132" s="21"/>
      <c r="J132" s="21">
        <f t="shared" ref="J132:R132" si="48">SUBTOTAL(9,J122:J131)</f>
        <v>0</v>
      </c>
      <c r="K132" s="21"/>
      <c r="L132" s="21">
        <f t="shared" si="48"/>
        <v>0</v>
      </c>
      <c r="M132" s="21"/>
      <c r="N132" s="21">
        <f t="shared" si="48"/>
        <v>0</v>
      </c>
      <c r="O132" s="21">
        <f t="shared" si="48"/>
        <v>0</v>
      </c>
      <c r="P132" s="21">
        <f t="shared" si="48"/>
        <v>0</v>
      </c>
      <c r="Q132" s="21">
        <f t="shared" si="48"/>
        <v>0</v>
      </c>
      <c r="R132" s="21">
        <f t="shared" si="48"/>
        <v>0</v>
      </c>
      <c r="S132" s="19"/>
    </row>
    <row r="133" s="1" customFormat="1" ht="13.5" hidden="1" outlineLevel="2" spans="1:19">
      <c r="A133" s="15">
        <v>130</v>
      </c>
      <c r="B133" s="15" t="s">
        <v>356</v>
      </c>
      <c r="C133" s="16" t="s">
        <v>357</v>
      </c>
      <c r="D133" s="15" t="s">
        <v>358</v>
      </c>
      <c r="E133" s="15">
        <v>30</v>
      </c>
      <c r="F133" s="17"/>
      <c r="G133" s="18" t="e">
        <f>VLOOKUP(C133,#REF!,8,FALSE)</f>
        <v>#REF!</v>
      </c>
      <c r="H133" s="17">
        <v>1612.808</v>
      </c>
      <c r="I133" s="18"/>
      <c r="J133" s="18">
        <f t="shared" ref="J133:J152" si="49">(H133+I133)/1.13*0.13</f>
        <v>185.544283185841</v>
      </c>
      <c r="K133" s="18"/>
      <c r="L133" s="18">
        <f t="shared" ref="L133:L152" si="50">(H133+I133)-J133+(K133)</f>
        <v>1427.26371681416</v>
      </c>
      <c r="M133" s="18"/>
      <c r="N133" s="18">
        <f t="shared" ref="N133:N152" si="51">L133*0.025</f>
        <v>35.681592920354</v>
      </c>
      <c r="O133" s="18">
        <f t="shared" ref="O133:O152" si="52">L133*0.015</f>
        <v>21.4089557522124</v>
      </c>
      <c r="P133" s="18">
        <f t="shared" ref="P133:P152" si="53">L133*0.02</f>
        <v>28.5452743362832</v>
      </c>
      <c r="Q133" s="18"/>
      <c r="R133" s="26">
        <f t="shared" ref="R133:R152" si="54">L133-N133-O133-P133-Q133</f>
        <v>1341.62789380531</v>
      </c>
      <c r="S133" s="15"/>
    </row>
    <row r="134" s="1" customFormat="1" ht="13.5" hidden="1" outlineLevel="2" spans="1:19">
      <c r="A134" s="15">
        <v>131</v>
      </c>
      <c r="B134" s="15" t="s">
        <v>356</v>
      </c>
      <c r="C134" s="16" t="s">
        <v>359</v>
      </c>
      <c r="D134" s="15" t="s">
        <v>360</v>
      </c>
      <c r="E134" s="15">
        <v>15</v>
      </c>
      <c r="F134" s="17"/>
      <c r="G134" s="18" t="e">
        <f>VLOOKUP(C134,#REF!,8,FALSE)</f>
        <v>#REF!</v>
      </c>
      <c r="H134" s="17">
        <v>1522.2945</v>
      </c>
      <c r="I134" s="18"/>
      <c r="J134" s="18">
        <f t="shared" si="49"/>
        <v>175.131225663717</v>
      </c>
      <c r="K134" s="18"/>
      <c r="L134" s="18">
        <f t="shared" si="50"/>
        <v>1347.16327433628</v>
      </c>
      <c r="M134" s="18"/>
      <c r="N134" s="18">
        <f t="shared" si="51"/>
        <v>33.6790818584071</v>
      </c>
      <c r="O134" s="18">
        <f t="shared" si="52"/>
        <v>20.2074491150443</v>
      </c>
      <c r="P134" s="18">
        <f t="shared" si="53"/>
        <v>26.9432654867257</v>
      </c>
      <c r="Q134" s="18"/>
      <c r="R134" s="26">
        <f t="shared" si="54"/>
        <v>1266.33347787611</v>
      </c>
      <c r="S134" s="15"/>
    </row>
    <row r="135" s="1" customFormat="1" ht="13.5" hidden="1" outlineLevel="2" spans="1:19">
      <c r="A135" s="15">
        <v>133</v>
      </c>
      <c r="B135" s="15" t="s">
        <v>356</v>
      </c>
      <c r="C135" s="16" t="s">
        <v>362</v>
      </c>
      <c r="D135" s="15" t="s">
        <v>363</v>
      </c>
      <c r="E135" s="15">
        <v>15</v>
      </c>
      <c r="F135" s="17"/>
      <c r="G135" s="18" t="e">
        <f>VLOOKUP(C135,#REF!,8,FALSE)</f>
        <v>#REF!</v>
      </c>
      <c r="H135" s="17">
        <v>1491.1944</v>
      </c>
      <c r="I135" s="18"/>
      <c r="J135" s="18">
        <f t="shared" si="49"/>
        <v>171.553338053097</v>
      </c>
      <c r="K135" s="18"/>
      <c r="L135" s="18">
        <f t="shared" si="50"/>
        <v>1319.6410619469</v>
      </c>
      <c r="M135" s="18"/>
      <c r="N135" s="18">
        <f t="shared" si="51"/>
        <v>32.9910265486726</v>
      </c>
      <c r="O135" s="18">
        <f t="shared" si="52"/>
        <v>19.7946159292036</v>
      </c>
      <c r="P135" s="18">
        <f t="shared" si="53"/>
        <v>26.3928212389381</v>
      </c>
      <c r="Q135" s="18"/>
      <c r="R135" s="26">
        <f t="shared" si="54"/>
        <v>1240.46259823009</v>
      </c>
      <c r="S135" s="15"/>
    </row>
    <row r="136" s="1" customFormat="1" ht="13.5" hidden="1" outlineLevel="2" spans="1:19">
      <c r="A136" s="15">
        <v>135</v>
      </c>
      <c r="B136" s="15" t="s">
        <v>356</v>
      </c>
      <c r="C136" s="16" t="s">
        <v>365</v>
      </c>
      <c r="D136" s="15" t="s">
        <v>366</v>
      </c>
      <c r="E136" s="15">
        <v>30</v>
      </c>
      <c r="F136" s="17"/>
      <c r="G136" s="18" t="e">
        <f>VLOOKUP(C136,#REF!,8,FALSE)</f>
        <v>#REF!</v>
      </c>
      <c r="H136" s="17">
        <v>1345.2252</v>
      </c>
      <c r="I136" s="18"/>
      <c r="J136" s="18">
        <f t="shared" si="49"/>
        <v>154.760421238938</v>
      </c>
      <c r="K136" s="18"/>
      <c r="L136" s="18">
        <f t="shared" si="50"/>
        <v>1190.46477876106</v>
      </c>
      <c r="M136" s="18"/>
      <c r="N136" s="18">
        <f t="shared" si="51"/>
        <v>29.7616194690265</v>
      </c>
      <c r="O136" s="18">
        <f t="shared" si="52"/>
        <v>17.8569716814159</v>
      </c>
      <c r="P136" s="18">
        <f t="shared" si="53"/>
        <v>23.8092955752212</v>
      </c>
      <c r="Q136" s="18"/>
      <c r="R136" s="26">
        <f t="shared" si="54"/>
        <v>1119.0368920354</v>
      </c>
      <c r="S136" s="15"/>
    </row>
    <row r="137" s="1" customFormat="1" ht="13.5" hidden="1" outlineLevel="2" spans="1:19">
      <c r="A137" s="15">
        <v>136</v>
      </c>
      <c r="B137" s="15" t="s">
        <v>356</v>
      </c>
      <c r="C137" s="16" t="s">
        <v>367</v>
      </c>
      <c r="D137" s="15" t="s">
        <v>368</v>
      </c>
      <c r="E137" s="15">
        <v>30</v>
      </c>
      <c r="F137" s="17"/>
      <c r="G137" s="18" t="e">
        <f>VLOOKUP(C137,#REF!,8,FALSE)</f>
        <v>#REF!</v>
      </c>
      <c r="H137" s="17">
        <v>1580.0032</v>
      </c>
      <c r="I137" s="18"/>
      <c r="J137" s="18">
        <f t="shared" si="49"/>
        <v>181.770279646018</v>
      </c>
      <c r="K137" s="18"/>
      <c r="L137" s="18">
        <f t="shared" si="50"/>
        <v>1398.23292035398</v>
      </c>
      <c r="M137" s="18"/>
      <c r="N137" s="18">
        <f t="shared" si="51"/>
        <v>34.9558230088496</v>
      </c>
      <c r="O137" s="18">
        <f t="shared" si="52"/>
        <v>20.9734938053097</v>
      </c>
      <c r="P137" s="18">
        <f t="shared" si="53"/>
        <v>27.9646584070796</v>
      </c>
      <c r="Q137" s="18"/>
      <c r="R137" s="26">
        <f t="shared" si="54"/>
        <v>1314.33894513274</v>
      </c>
      <c r="S137" s="15"/>
    </row>
    <row r="138" s="1" customFormat="1" ht="13.5" hidden="1" outlineLevel="2" spans="1:19">
      <c r="A138" s="15">
        <v>137</v>
      </c>
      <c r="B138" s="15" t="s">
        <v>356</v>
      </c>
      <c r="C138" s="16" t="s">
        <v>369</v>
      </c>
      <c r="D138" s="15" t="s">
        <v>370</v>
      </c>
      <c r="E138" s="15">
        <v>30</v>
      </c>
      <c r="F138" s="17"/>
      <c r="G138" s="18" t="e">
        <f>VLOOKUP(C138,#REF!,8,FALSE)</f>
        <v>#REF!</v>
      </c>
      <c r="H138" s="17">
        <v>1505.8816</v>
      </c>
      <c r="I138" s="18"/>
      <c r="J138" s="18">
        <f t="shared" si="49"/>
        <v>173.243015929203</v>
      </c>
      <c r="K138" s="18"/>
      <c r="L138" s="18">
        <f t="shared" si="50"/>
        <v>1332.6385840708</v>
      </c>
      <c r="M138" s="18"/>
      <c r="N138" s="18">
        <f t="shared" si="51"/>
        <v>33.3159646017699</v>
      </c>
      <c r="O138" s="18">
        <f t="shared" si="52"/>
        <v>19.9895787610619</v>
      </c>
      <c r="P138" s="18">
        <f t="shared" si="53"/>
        <v>26.6527716814159</v>
      </c>
      <c r="Q138" s="18"/>
      <c r="R138" s="26">
        <f t="shared" si="54"/>
        <v>1252.68026902655</v>
      </c>
      <c r="S138" s="15"/>
    </row>
    <row r="139" s="1" customFormat="1" ht="13.5" hidden="1" outlineLevel="2" spans="1:19">
      <c r="A139" s="15">
        <v>138</v>
      </c>
      <c r="B139" s="15" t="s">
        <v>356</v>
      </c>
      <c r="C139" s="16" t="s">
        <v>371</v>
      </c>
      <c r="D139" s="15" t="s">
        <v>372</v>
      </c>
      <c r="E139" s="15">
        <v>30</v>
      </c>
      <c r="F139" s="17"/>
      <c r="G139" s="18" t="e">
        <f>VLOOKUP(C139,#REF!,8,FALSE)</f>
        <v>#REF!</v>
      </c>
      <c r="H139" s="17">
        <v>1631.4794</v>
      </c>
      <c r="I139" s="18"/>
      <c r="J139" s="18">
        <f t="shared" si="49"/>
        <v>187.692320353982</v>
      </c>
      <c r="K139" s="18"/>
      <c r="L139" s="18">
        <f t="shared" si="50"/>
        <v>1443.78707964602</v>
      </c>
      <c r="M139" s="18"/>
      <c r="N139" s="18">
        <f t="shared" si="51"/>
        <v>36.0946769911505</v>
      </c>
      <c r="O139" s="18">
        <f t="shared" si="52"/>
        <v>21.6568061946903</v>
      </c>
      <c r="P139" s="18">
        <f t="shared" si="53"/>
        <v>28.8757415929204</v>
      </c>
      <c r="Q139" s="18"/>
      <c r="R139" s="26">
        <f t="shared" si="54"/>
        <v>1357.15985486726</v>
      </c>
      <c r="S139" s="15"/>
    </row>
    <row r="140" s="1" customFormat="1" ht="13.5" hidden="1" outlineLevel="2" spans="1:19">
      <c r="A140" s="15">
        <v>139</v>
      </c>
      <c r="B140" s="15" t="s">
        <v>356</v>
      </c>
      <c r="C140" s="16" t="s">
        <v>373</v>
      </c>
      <c r="D140" s="15" t="s">
        <v>374</v>
      </c>
      <c r="E140" s="15">
        <v>30</v>
      </c>
      <c r="F140" s="17"/>
      <c r="G140" s="18" t="e">
        <f>VLOOKUP(C140,#REF!,8,FALSE)</f>
        <v>#REF!</v>
      </c>
      <c r="H140" s="17">
        <v>1608.8489</v>
      </c>
      <c r="I140" s="18"/>
      <c r="J140" s="18">
        <f t="shared" si="49"/>
        <v>185.088811504425</v>
      </c>
      <c r="K140" s="18"/>
      <c r="L140" s="18">
        <f t="shared" si="50"/>
        <v>1423.76008849558</v>
      </c>
      <c r="M140" s="18"/>
      <c r="N140" s="18">
        <f t="shared" si="51"/>
        <v>35.5940022123894</v>
      </c>
      <c r="O140" s="18">
        <f t="shared" si="52"/>
        <v>21.3564013274336</v>
      </c>
      <c r="P140" s="18">
        <f t="shared" si="53"/>
        <v>28.4752017699115</v>
      </c>
      <c r="Q140" s="18"/>
      <c r="R140" s="26">
        <f t="shared" si="54"/>
        <v>1338.33448318584</v>
      </c>
      <c r="S140" s="15"/>
    </row>
    <row r="141" s="1" customFormat="1" ht="13.5" hidden="1" outlineLevel="2" spans="1:19">
      <c r="A141" s="15">
        <v>140</v>
      </c>
      <c r="B141" s="15" t="s">
        <v>356</v>
      </c>
      <c r="C141" s="16" t="s">
        <v>375</v>
      </c>
      <c r="D141" s="15" t="s">
        <v>376</v>
      </c>
      <c r="E141" s="15">
        <v>30</v>
      </c>
      <c r="F141" s="17"/>
      <c r="G141" s="18" t="e">
        <f>VLOOKUP(C141,#REF!,8,FALSE)</f>
        <v>#REF!</v>
      </c>
      <c r="H141" s="17">
        <v>1589.6154</v>
      </c>
      <c r="I141" s="18"/>
      <c r="J141" s="18">
        <f t="shared" si="49"/>
        <v>182.876107964602</v>
      </c>
      <c r="K141" s="18"/>
      <c r="L141" s="18">
        <f t="shared" si="50"/>
        <v>1406.7392920354</v>
      </c>
      <c r="M141" s="18"/>
      <c r="N141" s="18">
        <f t="shared" si="51"/>
        <v>35.168482300885</v>
      </c>
      <c r="O141" s="18">
        <f t="shared" si="52"/>
        <v>21.101089380531</v>
      </c>
      <c r="P141" s="18">
        <f t="shared" si="53"/>
        <v>28.134785840708</v>
      </c>
      <c r="Q141" s="18"/>
      <c r="R141" s="26">
        <f t="shared" si="54"/>
        <v>1322.33493451327</v>
      </c>
      <c r="S141" s="15"/>
    </row>
    <row r="142" s="1" customFormat="1" ht="13.5" hidden="1" outlineLevel="2" spans="1:19">
      <c r="A142" s="15">
        <v>141</v>
      </c>
      <c r="B142" s="15" t="s">
        <v>356</v>
      </c>
      <c r="C142" s="16" t="s">
        <v>377</v>
      </c>
      <c r="D142" s="15" t="s">
        <v>378</v>
      </c>
      <c r="E142" s="15">
        <v>30</v>
      </c>
      <c r="F142" s="17"/>
      <c r="G142" s="18" t="e">
        <f>VLOOKUP(C142,#REF!,8,FALSE)</f>
        <v>#REF!</v>
      </c>
      <c r="H142" s="17">
        <v>1708.4309</v>
      </c>
      <c r="I142" s="18"/>
      <c r="J142" s="18">
        <f t="shared" si="49"/>
        <v>196.545147787611</v>
      </c>
      <c r="K142" s="18"/>
      <c r="L142" s="18">
        <f t="shared" si="50"/>
        <v>1511.88575221239</v>
      </c>
      <c r="M142" s="18"/>
      <c r="N142" s="18">
        <f t="shared" si="51"/>
        <v>37.7971438053098</v>
      </c>
      <c r="O142" s="18">
        <f t="shared" si="52"/>
        <v>22.6782862831859</v>
      </c>
      <c r="P142" s="18">
        <f t="shared" si="53"/>
        <v>30.2377150442478</v>
      </c>
      <c r="Q142" s="18"/>
      <c r="R142" s="26">
        <f t="shared" si="54"/>
        <v>1421.17260707965</v>
      </c>
      <c r="S142" s="15"/>
    </row>
    <row r="143" s="1" customFormat="1" ht="13.5" hidden="1" outlineLevel="2" spans="1:19">
      <c r="A143" s="15">
        <v>142</v>
      </c>
      <c r="B143" s="15" t="s">
        <v>356</v>
      </c>
      <c r="C143" s="16" t="s">
        <v>379</v>
      </c>
      <c r="D143" s="15" t="s">
        <v>380</v>
      </c>
      <c r="E143" s="15">
        <v>30</v>
      </c>
      <c r="F143" s="17"/>
      <c r="G143" s="18" t="e">
        <f>VLOOKUP(C143,#REF!,8,FALSE)</f>
        <v>#REF!</v>
      </c>
      <c r="H143" s="17">
        <v>1612.8115</v>
      </c>
      <c r="I143" s="18"/>
      <c r="J143" s="18">
        <f t="shared" si="49"/>
        <v>185.544685840708</v>
      </c>
      <c r="K143" s="18"/>
      <c r="L143" s="18">
        <f t="shared" si="50"/>
        <v>1427.26681415929</v>
      </c>
      <c r="M143" s="18"/>
      <c r="N143" s="18">
        <f t="shared" si="51"/>
        <v>35.6816703539823</v>
      </c>
      <c r="O143" s="18">
        <f t="shared" si="52"/>
        <v>21.4090022123894</v>
      </c>
      <c r="P143" s="18">
        <f t="shared" si="53"/>
        <v>28.5453362831858</v>
      </c>
      <c r="Q143" s="18"/>
      <c r="R143" s="26">
        <f t="shared" si="54"/>
        <v>1341.63080530973</v>
      </c>
      <c r="S143" s="15"/>
    </row>
    <row r="144" s="1" customFormat="1" ht="13.5" hidden="1" outlineLevel="2" spans="1:19">
      <c r="A144" s="15">
        <v>143</v>
      </c>
      <c r="B144" s="15" t="s">
        <v>356</v>
      </c>
      <c r="C144" s="16" t="s">
        <v>381</v>
      </c>
      <c r="D144" s="15" t="s">
        <v>382</v>
      </c>
      <c r="E144" s="15">
        <v>30</v>
      </c>
      <c r="F144" s="17"/>
      <c r="G144" s="18" t="e">
        <f>VLOOKUP(C144,#REF!,8,FALSE)</f>
        <v>#REF!</v>
      </c>
      <c r="H144" s="17">
        <v>1565.8622</v>
      </c>
      <c r="I144" s="18"/>
      <c r="J144" s="18">
        <f t="shared" si="49"/>
        <v>180.143438938053</v>
      </c>
      <c r="K144" s="18"/>
      <c r="L144" s="18">
        <f t="shared" si="50"/>
        <v>1385.71876106195</v>
      </c>
      <c r="M144" s="18"/>
      <c r="N144" s="18">
        <f t="shared" si="51"/>
        <v>34.6429690265487</v>
      </c>
      <c r="O144" s="18">
        <f t="shared" si="52"/>
        <v>20.7857814159292</v>
      </c>
      <c r="P144" s="18">
        <f t="shared" si="53"/>
        <v>27.7143752212389</v>
      </c>
      <c r="Q144" s="18"/>
      <c r="R144" s="26">
        <f t="shared" si="54"/>
        <v>1302.57563539823</v>
      </c>
      <c r="S144" s="15"/>
    </row>
    <row r="145" s="1" customFormat="1" ht="13.5" hidden="1" outlineLevel="2" spans="1:19">
      <c r="A145" s="15">
        <v>144</v>
      </c>
      <c r="B145" s="15" t="s">
        <v>356</v>
      </c>
      <c r="C145" s="16" t="s">
        <v>383</v>
      </c>
      <c r="D145" s="15" t="s">
        <v>384</v>
      </c>
      <c r="E145" s="15">
        <v>30</v>
      </c>
      <c r="F145" s="17"/>
      <c r="G145" s="18" t="e">
        <f>VLOOKUP(C145,#REF!,8,FALSE)</f>
        <v>#REF!</v>
      </c>
      <c r="H145" s="17">
        <v>1672.2196</v>
      </c>
      <c r="I145" s="18"/>
      <c r="J145" s="18">
        <f t="shared" si="49"/>
        <v>192.379246017699</v>
      </c>
      <c r="K145" s="18"/>
      <c r="L145" s="18">
        <f t="shared" si="50"/>
        <v>1479.8403539823</v>
      </c>
      <c r="M145" s="18"/>
      <c r="N145" s="18">
        <f t="shared" si="51"/>
        <v>36.9960088495575</v>
      </c>
      <c r="O145" s="18">
        <f t="shared" si="52"/>
        <v>22.1976053097345</v>
      </c>
      <c r="P145" s="18">
        <f t="shared" si="53"/>
        <v>29.596807079646</v>
      </c>
      <c r="Q145" s="18"/>
      <c r="R145" s="26">
        <f t="shared" si="54"/>
        <v>1391.04993274336</v>
      </c>
      <c r="S145" s="15"/>
    </row>
    <row r="146" s="1" customFormat="1" ht="13.5" hidden="1" outlineLevel="2" spans="1:19">
      <c r="A146" s="15">
        <v>145</v>
      </c>
      <c r="B146" s="15" t="s">
        <v>356</v>
      </c>
      <c r="C146" s="16" t="s">
        <v>385</v>
      </c>
      <c r="D146" s="15" t="s">
        <v>386</v>
      </c>
      <c r="E146" s="15">
        <v>30</v>
      </c>
      <c r="F146" s="17"/>
      <c r="G146" s="18" t="e">
        <f>VLOOKUP(C146,#REF!,8,FALSE)</f>
        <v>#REF!</v>
      </c>
      <c r="H146" s="17">
        <v>1541.5201</v>
      </c>
      <c r="I146" s="18"/>
      <c r="J146" s="18">
        <f t="shared" si="49"/>
        <v>177.343020353982</v>
      </c>
      <c r="K146" s="18"/>
      <c r="L146" s="18">
        <f t="shared" si="50"/>
        <v>1364.17707964602</v>
      </c>
      <c r="M146" s="18"/>
      <c r="N146" s="18">
        <f t="shared" si="51"/>
        <v>34.1044269911504</v>
      </c>
      <c r="O146" s="18">
        <f t="shared" si="52"/>
        <v>20.4626561946903</v>
      </c>
      <c r="P146" s="18">
        <f t="shared" si="53"/>
        <v>27.2835415929203</v>
      </c>
      <c r="Q146" s="18"/>
      <c r="R146" s="26">
        <f t="shared" si="54"/>
        <v>1282.32645486726</v>
      </c>
      <c r="S146" s="15"/>
    </row>
    <row r="147" s="1" customFormat="1" ht="13.5" hidden="1" outlineLevel="2" spans="1:19">
      <c r="A147" s="15">
        <v>146</v>
      </c>
      <c r="B147" s="15" t="s">
        <v>356</v>
      </c>
      <c r="C147" s="16" t="s">
        <v>387</v>
      </c>
      <c r="D147" s="15" t="s">
        <v>388</v>
      </c>
      <c r="E147" s="15">
        <v>15</v>
      </c>
      <c r="F147" s="17"/>
      <c r="G147" s="18" t="e">
        <f>VLOOKUP(C147,#REF!,8,FALSE)</f>
        <v>#REF!</v>
      </c>
      <c r="H147" s="17">
        <v>1632.6063</v>
      </c>
      <c r="I147" s="18"/>
      <c r="J147" s="18">
        <f t="shared" si="49"/>
        <v>187.821963716814</v>
      </c>
      <c r="K147" s="18"/>
      <c r="L147" s="18">
        <f t="shared" si="50"/>
        <v>1444.78433628319</v>
      </c>
      <c r="M147" s="18"/>
      <c r="N147" s="18">
        <f t="shared" si="51"/>
        <v>36.1196084070796</v>
      </c>
      <c r="O147" s="18">
        <f t="shared" si="52"/>
        <v>21.6717650442478</v>
      </c>
      <c r="P147" s="18">
        <f t="shared" si="53"/>
        <v>28.8956867256637</v>
      </c>
      <c r="Q147" s="18"/>
      <c r="R147" s="26">
        <f t="shared" si="54"/>
        <v>1358.09727610619</v>
      </c>
      <c r="S147" s="15"/>
    </row>
    <row r="148" s="1" customFormat="1" ht="13.5" hidden="1" outlineLevel="2" spans="1:19">
      <c r="A148" s="15">
        <v>148</v>
      </c>
      <c r="B148" s="15" t="s">
        <v>356</v>
      </c>
      <c r="C148" s="16" t="s">
        <v>390</v>
      </c>
      <c r="D148" s="15" t="s">
        <v>391</v>
      </c>
      <c r="E148" s="15">
        <v>30</v>
      </c>
      <c r="F148" s="17"/>
      <c r="G148" s="18" t="e">
        <f>VLOOKUP(C148,#REF!,8,FALSE)</f>
        <v>#REF!</v>
      </c>
      <c r="H148" s="17">
        <v>1365.0362</v>
      </c>
      <c r="I148" s="18"/>
      <c r="J148" s="18">
        <f t="shared" si="49"/>
        <v>157.039562831858</v>
      </c>
      <c r="K148" s="18"/>
      <c r="L148" s="18">
        <f t="shared" si="50"/>
        <v>1207.99663716814</v>
      </c>
      <c r="M148" s="18"/>
      <c r="N148" s="18">
        <f t="shared" si="51"/>
        <v>30.1999159292035</v>
      </c>
      <c r="O148" s="18">
        <f t="shared" si="52"/>
        <v>18.1199495575221</v>
      </c>
      <c r="P148" s="18">
        <f t="shared" si="53"/>
        <v>24.1599327433628</v>
      </c>
      <c r="Q148" s="18"/>
      <c r="R148" s="26">
        <f t="shared" si="54"/>
        <v>1135.51683893805</v>
      </c>
      <c r="S148" s="15"/>
    </row>
    <row r="149" s="1" customFormat="1" ht="13.5" hidden="1" outlineLevel="2" spans="1:19">
      <c r="A149" s="15">
        <v>149</v>
      </c>
      <c r="B149" s="15" t="s">
        <v>356</v>
      </c>
      <c r="C149" s="16" t="s">
        <v>392</v>
      </c>
      <c r="D149" s="15" t="s">
        <v>393</v>
      </c>
      <c r="E149" s="15">
        <v>30</v>
      </c>
      <c r="F149" s="17"/>
      <c r="G149" s="18" t="e">
        <f>VLOOKUP(C149,#REF!,8,FALSE)</f>
        <v>#REF!</v>
      </c>
      <c r="H149" s="17">
        <v>1403.5</v>
      </c>
      <c r="I149" s="18"/>
      <c r="J149" s="18">
        <f t="shared" si="49"/>
        <v>161.464601769912</v>
      </c>
      <c r="K149" s="18"/>
      <c r="L149" s="18">
        <f t="shared" si="50"/>
        <v>1242.03539823009</v>
      </c>
      <c r="M149" s="18"/>
      <c r="N149" s="18">
        <f t="shared" si="51"/>
        <v>31.0508849557522</v>
      </c>
      <c r="O149" s="18">
        <f t="shared" si="52"/>
        <v>18.6305309734513</v>
      </c>
      <c r="P149" s="18">
        <f t="shared" si="53"/>
        <v>24.8407079646018</v>
      </c>
      <c r="Q149" s="18"/>
      <c r="R149" s="26">
        <f t="shared" si="54"/>
        <v>1167.51327433628</v>
      </c>
      <c r="S149" s="15"/>
    </row>
    <row r="150" s="1" customFormat="1" ht="13.5" hidden="1" outlineLevel="2" spans="1:19">
      <c r="A150" s="15">
        <v>150</v>
      </c>
      <c r="B150" s="15" t="s">
        <v>356</v>
      </c>
      <c r="C150" s="16" t="s">
        <v>394</v>
      </c>
      <c r="D150" s="15" t="s">
        <v>395</v>
      </c>
      <c r="E150" s="15">
        <v>30</v>
      </c>
      <c r="F150" s="17"/>
      <c r="G150" s="18" t="e">
        <f>VLOOKUP(C150,#REF!,8,FALSE)</f>
        <v>#REF!</v>
      </c>
      <c r="H150" s="17">
        <v>1598.1031</v>
      </c>
      <c r="I150" s="18"/>
      <c r="J150" s="18">
        <f t="shared" si="49"/>
        <v>183.852569026549</v>
      </c>
      <c r="K150" s="18"/>
      <c r="L150" s="18">
        <f t="shared" si="50"/>
        <v>1414.25053097345</v>
      </c>
      <c r="M150" s="18"/>
      <c r="N150" s="18">
        <f t="shared" si="51"/>
        <v>35.3562632743363</v>
      </c>
      <c r="O150" s="18">
        <f t="shared" si="52"/>
        <v>21.2137579646018</v>
      </c>
      <c r="P150" s="18">
        <f t="shared" si="53"/>
        <v>28.285010619469</v>
      </c>
      <c r="Q150" s="18"/>
      <c r="R150" s="26">
        <f t="shared" si="54"/>
        <v>1329.39549911504</v>
      </c>
      <c r="S150" s="15"/>
    </row>
    <row r="151" s="1" customFormat="1" ht="13.5" hidden="1" outlineLevel="2" spans="1:19">
      <c r="A151" s="15">
        <v>151</v>
      </c>
      <c r="B151" s="15" t="s">
        <v>356</v>
      </c>
      <c r="C151" s="16" t="s">
        <v>396</v>
      </c>
      <c r="D151" s="15" t="s">
        <v>397</v>
      </c>
      <c r="E151" s="15">
        <v>30</v>
      </c>
      <c r="F151" s="17"/>
      <c r="G151" s="18" t="e">
        <f>VLOOKUP(C151,#REF!,8,FALSE)</f>
        <v>#REF!</v>
      </c>
      <c r="H151" s="17">
        <v>1504.7633</v>
      </c>
      <c r="I151" s="18"/>
      <c r="J151" s="18">
        <f t="shared" si="49"/>
        <v>173.114361946903</v>
      </c>
      <c r="K151" s="18"/>
      <c r="L151" s="18">
        <f t="shared" si="50"/>
        <v>1331.6489380531</v>
      </c>
      <c r="M151" s="18"/>
      <c r="N151" s="18">
        <f t="shared" si="51"/>
        <v>33.2912234513274</v>
      </c>
      <c r="O151" s="18">
        <f t="shared" si="52"/>
        <v>19.9747340707965</v>
      </c>
      <c r="P151" s="18">
        <f t="shared" si="53"/>
        <v>26.6329787610619</v>
      </c>
      <c r="Q151" s="18"/>
      <c r="R151" s="26">
        <f t="shared" si="54"/>
        <v>1251.75000176991</v>
      </c>
      <c r="S151" s="15"/>
    </row>
    <row r="152" s="1" customFormat="1" ht="13.5" hidden="1" outlineLevel="2" spans="1:19">
      <c r="A152" s="15">
        <v>152</v>
      </c>
      <c r="B152" s="15" t="s">
        <v>356</v>
      </c>
      <c r="C152" s="16" t="s">
        <v>398</v>
      </c>
      <c r="D152" s="15" t="s">
        <v>399</v>
      </c>
      <c r="E152" s="15">
        <v>30</v>
      </c>
      <c r="F152" s="17"/>
      <c r="G152" s="18" t="e">
        <f>VLOOKUP(C152,#REF!,8,FALSE)</f>
        <v>#REF!</v>
      </c>
      <c r="H152" s="17">
        <v>1695.4032</v>
      </c>
      <c r="I152" s="18"/>
      <c r="J152" s="18">
        <f t="shared" si="49"/>
        <v>195.046385840708</v>
      </c>
      <c r="K152" s="18"/>
      <c r="L152" s="18">
        <f t="shared" si="50"/>
        <v>1500.35681415929</v>
      </c>
      <c r="M152" s="18"/>
      <c r="N152" s="18">
        <f t="shared" si="51"/>
        <v>37.5089203539823</v>
      </c>
      <c r="O152" s="18">
        <f t="shared" si="52"/>
        <v>22.5053522123894</v>
      </c>
      <c r="P152" s="18">
        <f t="shared" si="53"/>
        <v>30.0071362831859</v>
      </c>
      <c r="Q152" s="18"/>
      <c r="R152" s="26">
        <f t="shared" si="54"/>
        <v>1410.33540530974</v>
      </c>
      <c r="S152" s="15"/>
    </row>
    <row r="153" s="2" customFormat="1" ht="13.5" hidden="1" outlineLevel="1" collapsed="1" spans="1:19">
      <c r="A153" s="19"/>
      <c r="B153" s="19" t="s">
        <v>400</v>
      </c>
      <c r="C153" s="20"/>
      <c r="D153" s="19"/>
      <c r="E153" s="19"/>
      <c r="F153" s="21">
        <f>SUBTOTAL(9,F133:F152)</f>
        <v>0</v>
      </c>
      <c r="G153" s="21"/>
      <c r="H153" s="21"/>
      <c r="I153" s="21"/>
      <c r="J153" s="21">
        <f t="shared" ref="J153:R153" si="55">SUBTOTAL(9,J133:J152)</f>
        <v>0</v>
      </c>
      <c r="K153" s="21"/>
      <c r="L153" s="21">
        <f t="shared" si="55"/>
        <v>0</v>
      </c>
      <c r="M153" s="21"/>
      <c r="N153" s="21">
        <f t="shared" si="55"/>
        <v>0</v>
      </c>
      <c r="O153" s="21">
        <f t="shared" si="55"/>
        <v>0</v>
      </c>
      <c r="P153" s="21">
        <f t="shared" si="55"/>
        <v>0</v>
      </c>
      <c r="Q153" s="21">
        <f t="shared" si="55"/>
        <v>0</v>
      </c>
      <c r="R153" s="21">
        <f t="shared" si="55"/>
        <v>0</v>
      </c>
      <c r="S153" s="19"/>
    </row>
    <row r="154" s="1" customFormat="1" ht="13.5" hidden="1" outlineLevel="2" spans="1:19">
      <c r="A154" s="15">
        <v>153</v>
      </c>
      <c r="B154" s="15" t="s">
        <v>401</v>
      </c>
      <c r="C154" s="16" t="s">
        <v>402</v>
      </c>
      <c r="D154" s="15" t="s">
        <v>403</v>
      </c>
      <c r="E154" s="15">
        <v>30</v>
      </c>
      <c r="F154" s="17"/>
      <c r="G154" s="18" t="e">
        <f>VLOOKUP(C154,#REF!,8,FALSE)</f>
        <v>#REF!</v>
      </c>
      <c r="H154" s="17">
        <v>1316.3852</v>
      </c>
      <c r="I154" s="18"/>
      <c r="J154" s="18">
        <f t="shared" ref="J154:J168" si="56">(H154+I154)/1.13*0.13</f>
        <v>151.442545132743</v>
      </c>
      <c r="K154" s="18"/>
      <c r="L154" s="18">
        <f t="shared" ref="L154:L168" si="57">(H154+I154)-J154+(K154)</f>
        <v>1164.94265486726</v>
      </c>
      <c r="M154" s="18"/>
      <c r="N154" s="18">
        <f t="shared" ref="N154:N168" si="58">L154*0.025</f>
        <v>29.1235663716814</v>
      </c>
      <c r="O154" s="18">
        <f t="shared" ref="O154:O168" si="59">L154*0.015</f>
        <v>17.4741398230088</v>
      </c>
      <c r="P154" s="18">
        <f t="shared" ref="P154:P168" si="60">L154*0.02</f>
        <v>23.2988530973451</v>
      </c>
      <c r="Q154" s="18"/>
      <c r="R154" s="26">
        <f t="shared" ref="R154:R168" si="61">L154-N154-O154-P154-Q154</f>
        <v>1095.04609557522</v>
      </c>
      <c r="S154" s="15"/>
    </row>
    <row r="155" s="1" customFormat="1" ht="13.5" hidden="1" outlineLevel="2" spans="1:19">
      <c r="A155" s="15">
        <v>154</v>
      </c>
      <c r="B155" s="15" t="s">
        <v>401</v>
      </c>
      <c r="C155" s="16" t="s">
        <v>404</v>
      </c>
      <c r="D155" s="15" t="s">
        <v>405</v>
      </c>
      <c r="E155" s="15">
        <v>30</v>
      </c>
      <c r="F155" s="17"/>
      <c r="G155" s="18" t="e">
        <f>VLOOKUP(C155,#REF!,8,FALSE)</f>
        <v>#REF!</v>
      </c>
      <c r="H155" s="17">
        <v>1565.8585</v>
      </c>
      <c r="I155" s="18"/>
      <c r="J155" s="18">
        <f t="shared" si="56"/>
        <v>180.143013274336</v>
      </c>
      <c r="K155" s="18"/>
      <c r="L155" s="18">
        <f t="shared" si="57"/>
        <v>1385.71548672566</v>
      </c>
      <c r="M155" s="18"/>
      <c r="N155" s="18">
        <f t="shared" si="58"/>
        <v>34.6428871681416</v>
      </c>
      <c r="O155" s="18">
        <f t="shared" si="59"/>
        <v>20.785732300885</v>
      </c>
      <c r="P155" s="18">
        <f t="shared" si="60"/>
        <v>27.7143097345133</v>
      </c>
      <c r="Q155" s="18"/>
      <c r="R155" s="26">
        <f t="shared" si="61"/>
        <v>1302.57255752212</v>
      </c>
      <c r="S155" s="15"/>
    </row>
    <row r="156" s="1" customFormat="1" ht="13.5" hidden="1" outlineLevel="2" spans="1:19">
      <c r="A156" s="15">
        <v>155</v>
      </c>
      <c r="B156" s="15" t="s">
        <v>401</v>
      </c>
      <c r="C156" s="16" t="s">
        <v>406</v>
      </c>
      <c r="D156" s="15" t="s">
        <v>407</v>
      </c>
      <c r="E156" s="15">
        <v>30</v>
      </c>
      <c r="F156" s="17"/>
      <c r="G156" s="18" t="e">
        <f>VLOOKUP(C156,#REF!,8,FALSE)</f>
        <v>#REF!</v>
      </c>
      <c r="H156" s="17">
        <v>1725.951</v>
      </c>
      <c r="I156" s="18"/>
      <c r="J156" s="18">
        <f t="shared" si="56"/>
        <v>198.560734513274</v>
      </c>
      <c r="K156" s="18"/>
      <c r="L156" s="18">
        <f t="shared" si="57"/>
        <v>1527.39026548673</v>
      </c>
      <c r="M156" s="18"/>
      <c r="N156" s="18">
        <f t="shared" si="58"/>
        <v>38.1847566371682</v>
      </c>
      <c r="O156" s="18">
        <f t="shared" si="59"/>
        <v>22.9108539823009</v>
      </c>
      <c r="P156" s="18">
        <f t="shared" si="60"/>
        <v>30.5478053097345</v>
      </c>
      <c r="Q156" s="18"/>
      <c r="R156" s="26">
        <f t="shared" si="61"/>
        <v>1435.74684955752</v>
      </c>
      <c r="S156" s="15"/>
    </row>
    <row r="157" s="1" customFormat="1" ht="13.5" hidden="1" outlineLevel="2" spans="1:19">
      <c r="A157" s="15">
        <v>156</v>
      </c>
      <c r="B157" s="15" t="s">
        <v>401</v>
      </c>
      <c r="C157" s="16" t="s">
        <v>408</v>
      </c>
      <c r="D157" s="15" t="s">
        <v>409</v>
      </c>
      <c r="E157" s="15">
        <v>15</v>
      </c>
      <c r="F157" s="17"/>
      <c r="G157" s="18" t="e">
        <f>VLOOKUP(C157,#REF!,8,FALSE)</f>
        <v>#REF!</v>
      </c>
      <c r="H157" s="17">
        <v>1079.3545</v>
      </c>
      <c r="I157" s="18"/>
      <c r="J157" s="18">
        <f t="shared" si="56"/>
        <v>124.173526548673</v>
      </c>
      <c r="K157" s="18"/>
      <c r="L157" s="18">
        <f t="shared" si="57"/>
        <v>955.180973451329</v>
      </c>
      <c r="M157" s="18"/>
      <c r="N157" s="18">
        <f t="shared" si="58"/>
        <v>23.8795243362832</v>
      </c>
      <c r="O157" s="18">
        <f t="shared" si="59"/>
        <v>14.3277146017699</v>
      </c>
      <c r="P157" s="18">
        <f t="shared" si="60"/>
        <v>19.1036194690266</v>
      </c>
      <c r="Q157" s="18"/>
      <c r="R157" s="26">
        <f t="shared" si="61"/>
        <v>897.870115044249</v>
      </c>
      <c r="S157" s="15"/>
    </row>
    <row r="158" s="1" customFormat="1" ht="13.5" hidden="1" outlineLevel="2" spans="1:19">
      <c r="A158" s="15">
        <v>158</v>
      </c>
      <c r="B158" s="15" t="s">
        <v>401</v>
      </c>
      <c r="C158" s="16" t="s">
        <v>411</v>
      </c>
      <c r="D158" s="15" t="s">
        <v>412</v>
      </c>
      <c r="E158" s="15">
        <v>15</v>
      </c>
      <c r="F158" s="17"/>
      <c r="G158" s="18" t="e">
        <f>VLOOKUP(C158,#REF!,8,FALSE)</f>
        <v>#REF!</v>
      </c>
      <c r="H158" s="17">
        <v>1547.7421</v>
      </c>
      <c r="I158" s="18"/>
      <c r="J158" s="18">
        <f t="shared" si="56"/>
        <v>178.058825663717</v>
      </c>
      <c r="K158" s="18"/>
      <c r="L158" s="18">
        <f t="shared" si="57"/>
        <v>1369.68327433628</v>
      </c>
      <c r="M158" s="18"/>
      <c r="N158" s="18">
        <f t="shared" si="58"/>
        <v>34.2420818584071</v>
      </c>
      <c r="O158" s="18">
        <f t="shared" si="59"/>
        <v>20.5452491150442</v>
      </c>
      <c r="P158" s="18">
        <f t="shared" si="60"/>
        <v>27.3936654867257</v>
      </c>
      <c r="Q158" s="18"/>
      <c r="R158" s="26">
        <f t="shared" si="61"/>
        <v>1287.50227787611</v>
      </c>
      <c r="S158" s="15"/>
    </row>
    <row r="159" s="1" customFormat="1" ht="13.5" hidden="1" outlineLevel="2" spans="1:19">
      <c r="A159" s="15">
        <v>160</v>
      </c>
      <c r="B159" s="15" t="s">
        <v>401</v>
      </c>
      <c r="C159" s="16" t="s">
        <v>414</v>
      </c>
      <c r="D159" s="15" t="s">
        <v>415</v>
      </c>
      <c r="E159" s="15">
        <v>30</v>
      </c>
      <c r="F159" s="17"/>
      <c r="G159" s="18" t="e">
        <f>VLOOKUP(C159,#REF!,8,FALSE)</f>
        <v>#REF!</v>
      </c>
      <c r="H159" s="17">
        <v>1663.7251</v>
      </c>
      <c r="I159" s="18"/>
      <c r="J159" s="18">
        <f t="shared" si="56"/>
        <v>191.402002654867</v>
      </c>
      <c r="K159" s="18"/>
      <c r="L159" s="18">
        <f t="shared" si="57"/>
        <v>1472.32309734513</v>
      </c>
      <c r="M159" s="18"/>
      <c r="N159" s="18">
        <f t="shared" si="58"/>
        <v>36.8080774336283</v>
      </c>
      <c r="O159" s="18">
        <f t="shared" si="59"/>
        <v>22.084846460177</v>
      </c>
      <c r="P159" s="18">
        <f t="shared" si="60"/>
        <v>29.4464619469027</v>
      </c>
      <c r="Q159" s="18"/>
      <c r="R159" s="26">
        <f t="shared" si="61"/>
        <v>1383.98371150442</v>
      </c>
      <c r="S159" s="15"/>
    </row>
    <row r="160" s="1" customFormat="1" ht="13.5" hidden="1" outlineLevel="2" spans="1:19">
      <c r="A160" s="15">
        <v>161</v>
      </c>
      <c r="B160" s="15" t="s">
        <v>401</v>
      </c>
      <c r="C160" s="16" t="s">
        <v>416</v>
      </c>
      <c r="D160" s="15" t="s">
        <v>417</v>
      </c>
      <c r="E160" s="15">
        <v>30</v>
      </c>
      <c r="F160" s="17"/>
      <c r="G160" s="18" t="e">
        <f>VLOOKUP(C160,#REF!,8,FALSE)</f>
        <v>#REF!</v>
      </c>
      <c r="H160" s="17">
        <v>1876.9976</v>
      </c>
      <c r="I160" s="18"/>
      <c r="J160" s="18">
        <f t="shared" si="56"/>
        <v>215.93777699115</v>
      </c>
      <c r="K160" s="18"/>
      <c r="L160" s="18">
        <f t="shared" si="57"/>
        <v>1661.05982300885</v>
      </c>
      <c r="M160" s="18"/>
      <c r="N160" s="18">
        <f t="shared" si="58"/>
        <v>41.5264955752212</v>
      </c>
      <c r="O160" s="18">
        <f t="shared" si="59"/>
        <v>24.9158973451327</v>
      </c>
      <c r="P160" s="18">
        <f t="shared" si="60"/>
        <v>33.221196460177</v>
      </c>
      <c r="Q160" s="18"/>
      <c r="R160" s="26">
        <f t="shared" si="61"/>
        <v>1561.39623362832</v>
      </c>
      <c r="S160" s="15"/>
    </row>
    <row r="161" s="1" customFormat="1" ht="13.5" hidden="1" outlineLevel="2" spans="1:19">
      <c r="A161" s="15">
        <v>162</v>
      </c>
      <c r="B161" s="15" t="s">
        <v>401</v>
      </c>
      <c r="C161" s="16" t="s">
        <v>418</v>
      </c>
      <c r="D161" s="15" t="s">
        <v>419</v>
      </c>
      <c r="E161" s="15">
        <v>30</v>
      </c>
      <c r="F161" s="17"/>
      <c r="G161" s="18" t="e">
        <f>VLOOKUP(C161,#REF!,8,FALSE)</f>
        <v>#REF!</v>
      </c>
      <c r="H161" s="17">
        <v>1682.3929</v>
      </c>
      <c r="I161" s="18"/>
      <c r="J161" s="18">
        <f t="shared" si="56"/>
        <v>193.549625663717</v>
      </c>
      <c r="K161" s="18"/>
      <c r="L161" s="18">
        <f t="shared" si="57"/>
        <v>1488.84327433628</v>
      </c>
      <c r="M161" s="18"/>
      <c r="N161" s="18">
        <f t="shared" si="58"/>
        <v>37.2210818584071</v>
      </c>
      <c r="O161" s="18">
        <f t="shared" si="59"/>
        <v>22.3326491150442</v>
      </c>
      <c r="P161" s="18">
        <f t="shared" si="60"/>
        <v>29.7768654867257</v>
      </c>
      <c r="Q161" s="18"/>
      <c r="R161" s="26">
        <f t="shared" si="61"/>
        <v>1399.51267787611</v>
      </c>
      <c r="S161" s="15"/>
    </row>
    <row r="162" s="1" customFormat="1" ht="13.5" hidden="1" outlineLevel="2" spans="1:19">
      <c r="A162" s="15">
        <v>163</v>
      </c>
      <c r="B162" s="15" t="s">
        <v>401</v>
      </c>
      <c r="C162" s="16" t="s">
        <v>420</v>
      </c>
      <c r="D162" s="15" t="s">
        <v>421</v>
      </c>
      <c r="E162" s="15">
        <v>30</v>
      </c>
      <c r="F162" s="17"/>
      <c r="G162" s="18" t="e">
        <f>VLOOKUP(C162,#REF!,8,FALSE)</f>
        <v>#REF!</v>
      </c>
      <c r="H162" s="17">
        <v>1455.5588</v>
      </c>
      <c r="I162" s="18"/>
      <c r="J162" s="18">
        <f t="shared" si="56"/>
        <v>167.453667256637</v>
      </c>
      <c r="K162" s="18"/>
      <c r="L162" s="18">
        <f t="shared" si="57"/>
        <v>1288.10513274336</v>
      </c>
      <c r="M162" s="18"/>
      <c r="N162" s="18">
        <f t="shared" si="58"/>
        <v>32.2026283185841</v>
      </c>
      <c r="O162" s="18">
        <f t="shared" si="59"/>
        <v>19.3215769911504</v>
      </c>
      <c r="P162" s="18">
        <f t="shared" si="60"/>
        <v>25.7621026548673</v>
      </c>
      <c r="Q162" s="18"/>
      <c r="R162" s="26">
        <f t="shared" si="61"/>
        <v>1210.81882477876</v>
      </c>
      <c r="S162" s="15"/>
    </row>
    <row r="163" s="1" customFormat="1" ht="13.5" hidden="1" outlineLevel="2" spans="1:19">
      <c r="A163" s="15">
        <v>164</v>
      </c>
      <c r="B163" s="15" t="s">
        <v>401</v>
      </c>
      <c r="C163" s="16" t="s">
        <v>422</v>
      </c>
      <c r="D163" s="15" t="s">
        <v>423</v>
      </c>
      <c r="E163" s="15">
        <v>25</v>
      </c>
      <c r="F163" s="17"/>
      <c r="G163" s="18" t="e">
        <f>VLOOKUP(C163,#REF!,8,FALSE)</f>
        <v>#REF!</v>
      </c>
      <c r="H163" s="17">
        <v>1553.4085</v>
      </c>
      <c r="I163" s="18"/>
      <c r="J163" s="18">
        <f t="shared" si="56"/>
        <v>178.71071238938</v>
      </c>
      <c r="K163" s="18"/>
      <c r="L163" s="18">
        <f t="shared" si="57"/>
        <v>1374.69778761062</v>
      </c>
      <c r="M163" s="18"/>
      <c r="N163" s="18">
        <f t="shared" si="58"/>
        <v>34.3674446902655</v>
      </c>
      <c r="O163" s="18">
        <f t="shared" si="59"/>
        <v>20.6204668141593</v>
      </c>
      <c r="P163" s="18">
        <f t="shared" si="60"/>
        <v>27.4939557522124</v>
      </c>
      <c r="Q163" s="18"/>
      <c r="R163" s="26">
        <f t="shared" si="61"/>
        <v>1292.21592035398</v>
      </c>
      <c r="S163" s="15"/>
    </row>
    <row r="164" s="1" customFormat="1" ht="13.5" hidden="1" outlineLevel="2" spans="1:19">
      <c r="A164" s="15">
        <v>166</v>
      </c>
      <c r="B164" s="15" t="s">
        <v>401</v>
      </c>
      <c r="C164" s="16" t="s">
        <v>426</v>
      </c>
      <c r="D164" s="15" t="s">
        <v>427</v>
      </c>
      <c r="E164" s="15">
        <v>10</v>
      </c>
      <c r="F164" s="17"/>
      <c r="G164" s="18" t="e">
        <f>VLOOKUP(C164,#REF!,8,FALSE)</f>
        <v>#REF!</v>
      </c>
      <c r="H164" s="17">
        <v>1447.6335</v>
      </c>
      <c r="I164" s="18"/>
      <c r="J164" s="18">
        <f t="shared" si="56"/>
        <v>166.541907079646</v>
      </c>
      <c r="K164" s="18"/>
      <c r="L164" s="18">
        <f t="shared" si="57"/>
        <v>1281.09159292035</v>
      </c>
      <c r="M164" s="18"/>
      <c r="N164" s="18">
        <f t="shared" si="58"/>
        <v>32.0272898230088</v>
      </c>
      <c r="O164" s="18">
        <f t="shared" si="59"/>
        <v>19.2163738938053</v>
      </c>
      <c r="P164" s="18">
        <f t="shared" si="60"/>
        <v>25.6218318584071</v>
      </c>
      <c r="Q164" s="18"/>
      <c r="R164" s="26">
        <f t="shared" si="61"/>
        <v>1204.22609734513</v>
      </c>
      <c r="S164" s="15"/>
    </row>
    <row r="165" s="1" customFormat="1" ht="13.5" hidden="1" outlineLevel="2" spans="1:19">
      <c r="A165" s="15">
        <v>168</v>
      </c>
      <c r="B165" s="15" t="s">
        <v>401</v>
      </c>
      <c r="C165" s="16" t="s">
        <v>429</v>
      </c>
      <c r="D165" s="15" t="s">
        <v>430</v>
      </c>
      <c r="E165" s="15">
        <v>15</v>
      </c>
      <c r="F165" s="17"/>
      <c r="G165" s="18" t="e">
        <f>VLOOKUP(C165,#REF!,8,FALSE)</f>
        <v>#REF!</v>
      </c>
      <c r="H165" s="17">
        <v>1411.9749</v>
      </c>
      <c r="I165" s="18"/>
      <c r="J165" s="18">
        <f t="shared" si="56"/>
        <v>162.439590265487</v>
      </c>
      <c r="K165" s="18"/>
      <c r="L165" s="18">
        <f t="shared" si="57"/>
        <v>1249.53530973451</v>
      </c>
      <c r="M165" s="18"/>
      <c r="N165" s="18">
        <f t="shared" si="58"/>
        <v>31.2383827433628</v>
      </c>
      <c r="O165" s="18">
        <f t="shared" si="59"/>
        <v>18.7430296460177</v>
      </c>
      <c r="P165" s="18">
        <f t="shared" si="60"/>
        <v>24.9907061946903</v>
      </c>
      <c r="Q165" s="18"/>
      <c r="R165" s="26">
        <f t="shared" si="61"/>
        <v>1174.56319115044</v>
      </c>
      <c r="S165" s="15"/>
    </row>
    <row r="166" s="1" customFormat="1" ht="13.5" hidden="1" outlineLevel="2" spans="1:19">
      <c r="A166" s="15">
        <v>170</v>
      </c>
      <c r="B166" s="15" t="s">
        <v>401</v>
      </c>
      <c r="C166" s="16" t="s">
        <v>432</v>
      </c>
      <c r="D166" s="15" t="s">
        <v>433</v>
      </c>
      <c r="E166" s="15">
        <v>30</v>
      </c>
      <c r="F166" s="17"/>
      <c r="G166" s="18" t="e">
        <f>VLOOKUP(C166,#REF!,8,FALSE)</f>
        <v>#REF!</v>
      </c>
      <c r="H166" s="17">
        <v>1289.7959</v>
      </c>
      <c r="I166" s="18"/>
      <c r="J166" s="18">
        <f t="shared" si="56"/>
        <v>148.383599115044</v>
      </c>
      <c r="K166" s="18"/>
      <c r="L166" s="18">
        <f t="shared" si="57"/>
        <v>1141.41230088496</v>
      </c>
      <c r="M166" s="18"/>
      <c r="N166" s="18">
        <f t="shared" si="58"/>
        <v>28.5353075221239</v>
      </c>
      <c r="O166" s="18">
        <f t="shared" si="59"/>
        <v>17.1211845132743</v>
      </c>
      <c r="P166" s="18">
        <f t="shared" si="60"/>
        <v>22.8282460176991</v>
      </c>
      <c r="Q166" s="18"/>
      <c r="R166" s="26">
        <f t="shared" si="61"/>
        <v>1072.92756283186</v>
      </c>
      <c r="S166" s="15"/>
    </row>
    <row r="167" s="1" customFormat="1" ht="13.5" hidden="1" outlineLevel="2" spans="1:19">
      <c r="A167" s="15">
        <v>171</v>
      </c>
      <c r="B167" s="15" t="s">
        <v>401</v>
      </c>
      <c r="C167" s="16" t="s">
        <v>434</v>
      </c>
      <c r="D167" s="15" t="s">
        <v>435</v>
      </c>
      <c r="E167" s="15">
        <v>30</v>
      </c>
      <c r="F167" s="17"/>
      <c r="G167" s="18" t="e">
        <f>VLOOKUP(C167,#REF!,8,FALSE)</f>
        <v>#REF!</v>
      </c>
      <c r="H167" s="17">
        <v>1504.2033</v>
      </c>
      <c r="I167" s="18"/>
      <c r="J167" s="18">
        <f t="shared" si="56"/>
        <v>173.049937168142</v>
      </c>
      <c r="K167" s="18"/>
      <c r="L167" s="18">
        <f t="shared" si="57"/>
        <v>1331.15336283186</v>
      </c>
      <c r="M167" s="18"/>
      <c r="N167" s="18">
        <f t="shared" si="58"/>
        <v>33.2788340707965</v>
      </c>
      <c r="O167" s="18">
        <f t="shared" si="59"/>
        <v>19.9673004424779</v>
      </c>
      <c r="P167" s="18">
        <f t="shared" si="60"/>
        <v>26.6230672566372</v>
      </c>
      <c r="Q167" s="18"/>
      <c r="R167" s="26">
        <f t="shared" si="61"/>
        <v>1251.28416106195</v>
      </c>
      <c r="S167" s="15"/>
    </row>
    <row r="168" s="1" customFormat="1" ht="13.5" hidden="1" outlineLevel="2" spans="1:19">
      <c r="A168" s="15">
        <v>172</v>
      </c>
      <c r="B168" s="15" t="s">
        <v>401</v>
      </c>
      <c r="C168" s="16" t="s">
        <v>436</v>
      </c>
      <c r="D168" s="15" t="s">
        <v>437</v>
      </c>
      <c r="E168" s="15">
        <v>30</v>
      </c>
      <c r="F168" s="17"/>
      <c r="G168" s="18" t="e">
        <f>VLOOKUP(C168,#REF!,8,FALSE)</f>
        <v>#REF!</v>
      </c>
      <c r="H168" s="17">
        <v>1667.6869</v>
      </c>
      <c r="I168" s="18"/>
      <c r="J168" s="18">
        <f t="shared" si="56"/>
        <v>191.857784955752</v>
      </c>
      <c r="K168" s="18"/>
      <c r="L168" s="18">
        <f t="shared" si="57"/>
        <v>1475.82911504425</v>
      </c>
      <c r="M168" s="18"/>
      <c r="N168" s="18">
        <f t="shared" si="58"/>
        <v>36.8957278761062</v>
      </c>
      <c r="O168" s="18">
        <f t="shared" si="59"/>
        <v>22.1374367256637</v>
      </c>
      <c r="P168" s="18">
        <f t="shared" si="60"/>
        <v>29.5165823008849</v>
      </c>
      <c r="Q168" s="18"/>
      <c r="R168" s="26">
        <f t="shared" si="61"/>
        <v>1387.27936814159</v>
      </c>
      <c r="S168" s="15"/>
    </row>
    <row r="169" s="2" customFormat="1" ht="13.5" hidden="1" outlineLevel="1" collapsed="1" spans="1:19">
      <c r="A169" s="19"/>
      <c r="B169" s="19" t="s">
        <v>438</v>
      </c>
      <c r="C169" s="20"/>
      <c r="D169" s="19"/>
      <c r="E169" s="19"/>
      <c r="F169" s="21">
        <f>SUBTOTAL(9,F154:F168)</f>
        <v>0</v>
      </c>
      <c r="G169" s="21"/>
      <c r="H169" s="21"/>
      <c r="I169" s="21"/>
      <c r="J169" s="21">
        <f t="shared" ref="J169:R169" si="62">SUBTOTAL(9,J154:J168)</f>
        <v>0</v>
      </c>
      <c r="K169" s="21"/>
      <c r="L169" s="21">
        <f t="shared" si="62"/>
        <v>0</v>
      </c>
      <c r="M169" s="21"/>
      <c r="N169" s="21">
        <f t="shared" si="62"/>
        <v>0</v>
      </c>
      <c r="O169" s="21">
        <f t="shared" si="62"/>
        <v>0</v>
      </c>
      <c r="P169" s="21">
        <f t="shared" si="62"/>
        <v>0</v>
      </c>
      <c r="Q169" s="21">
        <f t="shared" si="62"/>
        <v>0</v>
      </c>
      <c r="R169" s="21">
        <f t="shared" si="62"/>
        <v>0</v>
      </c>
      <c r="S169" s="19"/>
    </row>
    <row r="170" s="1" customFormat="1" ht="13.5" hidden="1" outlineLevel="2" spans="1:19">
      <c r="A170" s="15">
        <v>173</v>
      </c>
      <c r="B170" s="15" t="s">
        <v>439</v>
      </c>
      <c r="C170" s="16" t="s">
        <v>440</v>
      </c>
      <c r="D170" s="15" t="s">
        <v>441</v>
      </c>
      <c r="E170" s="15">
        <v>30</v>
      </c>
      <c r="F170" s="17"/>
      <c r="G170" s="18" t="e">
        <f>VLOOKUP(C170,#REF!,8,FALSE)</f>
        <v>#REF!</v>
      </c>
      <c r="H170" s="17">
        <v>1423.8672</v>
      </c>
      <c r="I170" s="18"/>
      <c r="J170" s="18">
        <f t="shared" ref="J170:J195" si="63">(H170+I170)/1.13*0.13</f>
        <v>163.807730973451</v>
      </c>
      <c r="K170" s="18"/>
      <c r="L170" s="18">
        <f t="shared" ref="L170:L195" si="64">(H170+I170)-J170+(K170)</f>
        <v>1260.05946902655</v>
      </c>
      <c r="M170" s="18"/>
      <c r="N170" s="18">
        <f t="shared" ref="N170:N195" si="65">L170*0.025</f>
        <v>31.5014867256637</v>
      </c>
      <c r="O170" s="18">
        <f t="shared" ref="O170:O195" si="66">L170*0.015</f>
        <v>18.9008920353982</v>
      </c>
      <c r="P170" s="18">
        <f t="shared" ref="P170:P195" si="67">L170*0.02</f>
        <v>25.201189380531</v>
      </c>
      <c r="Q170" s="18"/>
      <c r="R170" s="26">
        <f t="shared" ref="R170:R195" si="68">L170-N170-O170-P170-Q170</f>
        <v>1184.45590088496</v>
      </c>
      <c r="S170" s="15"/>
    </row>
    <row r="171" s="1" customFormat="1" ht="13.5" hidden="1" outlineLevel="2" spans="1:19">
      <c r="A171" s="15">
        <v>174</v>
      </c>
      <c r="B171" s="15" t="s">
        <v>439</v>
      </c>
      <c r="C171" s="16" t="s">
        <v>442</v>
      </c>
      <c r="D171" s="15" t="s">
        <v>443</v>
      </c>
      <c r="E171" s="15">
        <v>30</v>
      </c>
      <c r="F171" s="17"/>
      <c r="G171" s="18" t="e">
        <f>VLOOKUP(C171,#REF!,8,FALSE)</f>
        <v>#REF!</v>
      </c>
      <c r="H171" s="17">
        <v>1633.1695</v>
      </c>
      <c r="I171" s="18"/>
      <c r="J171" s="18">
        <f t="shared" si="63"/>
        <v>187.886756637168</v>
      </c>
      <c r="K171" s="18"/>
      <c r="L171" s="18">
        <f t="shared" si="64"/>
        <v>1445.28274336283</v>
      </c>
      <c r="M171" s="18"/>
      <c r="N171" s="18">
        <f t="shared" si="65"/>
        <v>36.1320685840708</v>
      </c>
      <c r="O171" s="18">
        <f t="shared" si="66"/>
        <v>21.6792411504425</v>
      </c>
      <c r="P171" s="18">
        <f t="shared" si="67"/>
        <v>28.9056548672566</v>
      </c>
      <c r="Q171" s="18"/>
      <c r="R171" s="26">
        <f t="shared" si="68"/>
        <v>1358.56577876106</v>
      </c>
      <c r="S171" s="15"/>
    </row>
    <row r="172" s="1" customFormat="1" ht="13.5" hidden="1" outlineLevel="2" spans="1:19">
      <c r="A172" s="15">
        <v>175</v>
      </c>
      <c r="B172" s="15" t="s">
        <v>439</v>
      </c>
      <c r="C172" s="16" t="s">
        <v>444</v>
      </c>
      <c r="D172" s="15" t="s">
        <v>445</v>
      </c>
      <c r="E172" s="15">
        <v>30</v>
      </c>
      <c r="F172" s="17"/>
      <c r="G172" s="18" t="e">
        <f>VLOOKUP(C172,#REF!,8,FALSE)</f>
        <v>#REF!</v>
      </c>
      <c r="H172" s="17">
        <v>1599.2256</v>
      </c>
      <c r="I172" s="18"/>
      <c r="J172" s="18">
        <f t="shared" si="63"/>
        <v>183.98170619469</v>
      </c>
      <c r="K172" s="18"/>
      <c r="L172" s="18">
        <f t="shared" si="64"/>
        <v>1415.24389380531</v>
      </c>
      <c r="M172" s="18"/>
      <c r="N172" s="18">
        <f t="shared" si="65"/>
        <v>35.3810973451327</v>
      </c>
      <c r="O172" s="18">
        <f t="shared" si="66"/>
        <v>21.2286584070796</v>
      </c>
      <c r="P172" s="18">
        <f t="shared" si="67"/>
        <v>28.3048778761062</v>
      </c>
      <c r="Q172" s="18"/>
      <c r="R172" s="26">
        <f t="shared" si="68"/>
        <v>1330.32926017699</v>
      </c>
      <c r="S172" s="15"/>
    </row>
    <row r="173" s="1" customFormat="1" ht="13.5" hidden="1" outlineLevel="2" spans="1:19">
      <c r="A173" s="15">
        <v>176</v>
      </c>
      <c r="B173" s="15" t="s">
        <v>439</v>
      </c>
      <c r="C173" s="16" t="s">
        <v>446</v>
      </c>
      <c r="D173" s="15" t="s">
        <v>447</v>
      </c>
      <c r="E173" s="15">
        <v>30</v>
      </c>
      <c r="F173" s="17"/>
      <c r="G173" s="18" t="e">
        <f>VLOOKUP(C173,#REF!,8,FALSE)</f>
        <v>#REF!</v>
      </c>
      <c r="H173" s="17">
        <v>1579.4384</v>
      </c>
      <c r="I173" s="18"/>
      <c r="J173" s="18">
        <f t="shared" si="63"/>
        <v>181.705302654867</v>
      </c>
      <c r="K173" s="18"/>
      <c r="L173" s="18">
        <f t="shared" si="64"/>
        <v>1397.73309734513</v>
      </c>
      <c r="M173" s="18"/>
      <c r="N173" s="18">
        <f t="shared" si="65"/>
        <v>34.9433274336283</v>
      </c>
      <c r="O173" s="18">
        <f t="shared" si="66"/>
        <v>20.965996460177</v>
      </c>
      <c r="P173" s="18">
        <f t="shared" si="67"/>
        <v>27.9546619469027</v>
      </c>
      <c r="Q173" s="18"/>
      <c r="R173" s="26">
        <f t="shared" si="68"/>
        <v>1313.86911150443</v>
      </c>
      <c r="S173" s="15"/>
    </row>
    <row r="174" s="1" customFormat="1" ht="13.5" hidden="1" outlineLevel="2" spans="1:19">
      <c r="A174" s="15">
        <v>177</v>
      </c>
      <c r="B174" s="15" t="s">
        <v>439</v>
      </c>
      <c r="C174" s="16" t="s">
        <v>448</v>
      </c>
      <c r="D174" s="15" t="s">
        <v>449</v>
      </c>
      <c r="E174" s="15">
        <v>30</v>
      </c>
      <c r="F174" s="17"/>
      <c r="G174" s="18" t="e">
        <f>VLOOKUP(C174,#REF!,8,FALSE)</f>
        <v>#REF!</v>
      </c>
      <c r="H174" s="17">
        <v>1604.3379</v>
      </c>
      <c r="I174" s="18"/>
      <c r="J174" s="18">
        <f t="shared" si="63"/>
        <v>184.569846902655</v>
      </c>
      <c r="K174" s="18"/>
      <c r="L174" s="18">
        <f t="shared" si="64"/>
        <v>1419.76805309735</v>
      </c>
      <c r="M174" s="18"/>
      <c r="N174" s="18">
        <f t="shared" si="65"/>
        <v>35.4942013274337</v>
      </c>
      <c r="O174" s="18">
        <f t="shared" si="66"/>
        <v>21.2965207964602</v>
      </c>
      <c r="P174" s="18">
        <f t="shared" si="67"/>
        <v>28.3953610619469</v>
      </c>
      <c r="Q174" s="18"/>
      <c r="R174" s="26">
        <f t="shared" si="68"/>
        <v>1334.5819699115</v>
      </c>
      <c r="S174" s="15"/>
    </row>
    <row r="175" s="1" customFormat="1" ht="13.5" hidden="1" outlineLevel="2" spans="1:19">
      <c r="A175" s="15">
        <v>178</v>
      </c>
      <c r="B175" s="15" t="s">
        <v>439</v>
      </c>
      <c r="C175" s="16" t="s">
        <v>450</v>
      </c>
      <c r="D175" s="15" t="s">
        <v>451</v>
      </c>
      <c r="E175" s="15">
        <v>30</v>
      </c>
      <c r="F175" s="17"/>
      <c r="G175" s="18" t="e">
        <f>VLOOKUP(C175,#REF!,8,FALSE)</f>
        <v>#REF!</v>
      </c>
      <c r="H175" s="17">
        <v>1472.5191</v>
      </c>
      <c r="I175" s="18"/>
      <c r="J175" s="18">
        <f t="shared" si="63"/>
        <v>169.404852212389</v>
      </c>
      <c r="K175" s="18"/>
      <c r="L175" s="18">
        <f t="shared" si="64"/>
        <v>1303.11424778761</v>
      </c>
      <c r="M175" s="18"/>
      <c r="N175" s="18">
        <f t="shared" si="65"/>
        <v>32.5778561946903</v>
      </c>
      <c r="O175" s="18">
        <f t="shared" si="66"/>
        <v>19.5467137168142</v>
      </c>
      <c r="P175" s="18">
        <f t="shared" si="67"/>
        <v>26.0622849557522</v>
      </c>
      <c r="Q175" s="18"/>
      <c r="R175" s="26">
        <f t="shared" si="68"/>
        <v>1224.92739292035</v>
      </c>
      <c r="S175" s="15"/>
    </row>
    <row r="176" s="1" customFormat="1" ht="13.5" hidden="1" outlineLevel="2" spans="1:19">
      <c r="A176" s="15">
        <v>179</v>
      </c>
      <c r="B176" s="15" t="s">
        <v>439</v>
      </c>
      <c r="C176" s="16" t="s">
        <v>452</v>
      </c>
      <c r="D176" s="15" t="s">
        <v>453</v>
      </c>
      <c r="E176" s="15">
        <v>30</v>
      </c>
      <c r="F176" s="17"/>
      <c r="G176" s="18" t="e">
        <f>VLOOKUP(C176,#REF!,8,FALSE)</f>
        <v>#REF!</v>
      </c>
      <c r="H176" s="17">
        <v>1536.4349</v>
      </c>
      <c r="I176" s="18"/>
      <c r="J176" s="18">
        <f t="shared" si="63"/>
        <v>176.757997345133</v>
      </c>
      <c r="K176" s="18"/>
      <c r="L176" s="18">
        <f t="shared" si="64"/>
        <v>1359.67690265487</v>
      </c>
      <c r="M176" s="18"/>
      <c r="N176" s="18">
        <f t="shared" si="65"/>
        <v>33.9919225663717</v>
      </c>
      <c r="O176" s="18">
        <f t="shared" si="66"/>
        <v>20.395153539823</v>
      </c>
      <c r="P176" s="18">
        <f t="shared" si="67"/>
        <v>27.1935380530973</v>
      </c>
      <c r="Q176" s="18"/>
      <c r="R176" s="26">
        <f t="shared" si="68"/>
        <v>1278.09628849557</v>
      </c>
      <c r="S176" s="15"/>
    </row>
    <row r="177" s="1" customFormat="1" ht="13.5" hidden="1" outlineLevel="2" spans="1:19">
      <c r="A177" s="15">
        <v>180</v>
      </c>
      <c r="B177" s="15" t="s">
        <v>439</v>
      </c>
      <c r="C177" s="16" t="s">
        <v>454</v>
      </c>
      <c r="D177" s="15" t="s">
        <v>455</v>
      </c>
      <c r="E177" s="15">
        <v>30</v>
      </c>
      <c r="F177" s="17"/>
      <c r="G177" s="18" t="e">
        <f>VLOOKUP(C177,#REF!,8,FALSE)</f>
        <v>#REF!</v>
      </c>
      <c r="H177" s="17">
        <v>1605.4619</v>
      </c>
      <c r="I177" s="18"/>
      <c r="J177" s="18">
        <f t="shared" si="63"/>
        <v>184.699156637168</v>
      </c>
      <c r="K177" s="18"/>
      <c r="L177" s="18">
        <f t="shared" si="64"/>
        <v>1420.76274336283</v>
      </c>
      <c r="M177" s="18"/>
      <c r="N177" s="18">
        <f t="shared" si="65"/>
        <v>35.5190685840708</v>
      </c>
      <c r="O177" s="18">
        <f t="shared" si="66"/>
        <v>21.3114411504425</v>
      </c>
      <c r="P177" s="18">
        <f t="shared" si="67"/>
        <v>28.4152548672566</v>
      </c>
      <c r="Q177" s="18"/>
      <c r="R177" s="26">
        <f t="shared" si="68"/>
        <v>1335.51697876106</v>
      </c>
      <c r="S177" s="15"/>
    </row>
    <row r="178" s="1" customFormat="1" ht="13.5" hidden="1" outlineLevel="2" spans="1:19">
      <c r="A178" s="15">
        <v>181</v>
      </c>
      <c r="B178" s="15" t="s">
        <v>439</v>
      </c>
      <c r="C178" s="16" t="s">
        <v>456</v>
      </c>
      <c r="D178" s="15" t="s">
        <v>457</v>
      </c>
      <c r="E178" s="15">
        <v>30</v>
      </c>
      <c r="F178" s="17"/>
      <c r="G178" s="18" t="e">
        <f>VLOOKUP(C178,#REF!,8,FALSE)</f>
        <v>#REF!</v>
      </c>
      <c r="H178" s="17">
        <v>1600.3696</v>
      </c>
      <c r="I178" s="18"/>
      <c r="J178" s="18">
        <f t="shared" si="63"/>
        <v>184.113316814159</v>
      </c>
      <c r="K178" s="18"/>
      <c r="L178" s="18">
        <f t="shared" si="64"/>
        <v>1416.25628318584</v>
      </c>
      <c r="M178" s="18"/>
      <c r="N178" s="18">
        <f t="shared" si="65"/>
        <v>35.406407079646</v>
      </c>
      <c r="O178" s="18">
        <f t="shared" si="66"/>
        <v>21.2438442477876</v>
      </c>
      <c r="P178" s="18">
        <f t="shared" si="67"/>
        <v>28.3251256637168</v>
      </c>
      <c r="Q178" s="18"/>
      <c r="R178" s="26">
        <f t="shared" si="68"/>
        <v>1331.28090619469</v>
      </c>
      <c r="S178" s="15"/>
    </row>
    <row r="179" s="1" customFormat="1" ht="13.5" hidden="1" outlineLevel="2" spans="1:19">
      <c r="A179" s="15">
        <v>182</v>
      </c>
      <c r="B179" s="15" t="s">
        <v>439</v>
      </c>
      <c r="C179" s="16" t="s">
        <v>458</v>
      </c>
      <c r="D179" s="15" t="s">
        <v>459</v>
      </c>
      <c r="E179" s="15">
        <v>30</v>
      </c>
      <c r="F179" s="17"/>
      <c r="G179" s="18" t="e">
        <f>VLOOKUP(C179,#REF!,8,FALSE)</f>
        <v>#REF!</v>
      </c>
      <c r="H179" s="17">
        <v>1441.3989</v>
      </c>
      <c r="I179" s="18"/>
      <c r="J179" s="18">
        <f t="shared" si="63"/>
        <v>165.82465221239</v>
      </c>
      <c r="K179" s="18"/>
      <c r="L179" s="18">
        <f t="shared" si="64"/>
        <v>1275.57424778761</v>
      </c>
      <c r="M179" s="18"/>
      <c r="N179" s="18">
        <f t="shared" si="65"/>
        <v>31.8893561946903</v>
      </c>
      <c r="O179" s="18">
        <f t="shared" si="66"/>
        <v>19.1336137168142</v>
      </c>
      <c r="P179" s="18">
        <f t="shared" si="67"/>
        <v>25.5114849557522</v>
      </c>
      <c r="Q179" s="18"/>
      <c r="R179" s="26">
        <f t="shared" si="68"/>
        <v>1199.03979292035</v>
      </c>
      <c r="S179" s="15"/>
    </row>
    <row r="180" s="1" customFormat="1" ht="13.5" hidden="1" outlineLevel="2" spans="1:19">
      <c r="A180" s="15">
        <v>183</v>
      </c>
      <c r="B180" s="15" t="s">
        <v>439</v>
      </c>
      <c r="C180" s="16" t="s">
        <v>460</v>
      </c>
      <c r="D180" s="15" t="s">
        <v>461</v>
      </c>
      <c r="E180" s="15">
        <v>30</v>
      </c>
      <c r="F180" s="17"/>
      <c r="G180" s="18" t="e">
        <f>VLOOKUP(C180,#REF!,8,FALSE)</f>
        <v>#REF!</v>
      </c>
      <c r="H180" s="17">
        <v>1436.2987</v>
      </c>
      <c r="I180" s="18"/>
      <c r="J180" s="18">
        <f t="shared" si="63"/>
        <v>165.237903539823</v>
      </c>
      <c r="K180" s="18"/>
      <c r="L180" s="18">
        <f t="shared" si="64"/>
        <v>1271.06079646018</v>
      </c>
      <c r="M180" s="18"/>
      <c r="N180" s="18">
        <f t="shared" si="65"/>
        <v>31.7765199115045</v>
      </c>
      <c r="O180" s="18">
        <f t="shared" si="66"/>
        <v>19.0659119469027</v>
      </c>
      <c r="P180" s="18">
        <f t="shared" si="67"/>
        <v>25.4212159292036</v>
      </c>
      <c r="Q180" s="18"/>
      <c r="R180" s="26">
        <f t="shared" si="68"/>
        <v>1194.79714867257</v>
      </c>
      <c r="S180" s="15"/>
    </row>
    <row r="181" s="1" customFormat="1" ht="13.5" hidden="1" outlineLevel="2" spans="1:19">
      <c r="A181" s="15">
        <v>184</v>
      </c>
      <c r="B181" s="15" t="s">
        <v>439</v>
      </c>
      <c r="C181" s="16" t="s">
        <v>462</v>
      </c>
      <c r="D181" s="15" t="s">
        <v>463</v>
      </c>
      <c r="E181" s="15">
        <v>30</v>
      </c>
      <c r="F181" s="17"/>
      <c r="G181" s="18" t="e">
        <f>VLOOKUP(C181,#REF!,8,FALSE)</f>
        <v>#REF!</v>
      </c>
      <c r="H181" s="17">
        <v>1695.4085</v>
      </c>
      <c r="I181" s="18"/>
      <c r="J181" s="18">
        <f t="shared" si="63"/>
        <v>195.046995575221</v>
      </c>
      <c r="K181" s="18"/>
      <c r="L181" s="18">
        <f t="shared" si="64"/>
        <v>1500.36150442478</v>
      </c>
      <c r="M181" s="18"/>
      <c r="N181" s="18">
        <f t="shared" si="65"/>
        <v>37.5090376106195</v>
      </c>
      <c r="O181" s="18">
        <f t="shared" si="66"/>
        <v>22.5054225663717</v>
      </c>
      <c r="P181" s="18">
        <f t="shared" si="67"/>
        <v>30.0072300884956</v>
      </c>
      <c r="Q181" s="18"/>
      <c r="R181" s="26">
        <f t="shared" si="68"/>
        <v>1410.33981415929</v>
      </c>
      <c r="S181" s="15"/>
    </row>
    <row r="182" s="1" customFormat="1" ht="13.5" hidden="1" outlineLevel="2" spans="1:19">
      <c r="A182" s="15">
        <v>185</v>
      </c>
      <c r="B182" s="15" t="s">
        <v>439</v>
      </c>
      <c r="C182" s="16" t="s">
        <v>464</v>
      </c>
      <c r="D182" s="15" t="s">
        <v>465</v>
      </c>
      <c r="E182" s="15">
        <v>30</v>
      </c>
      <c r="F182" s="17"/>
      <c r="G182" s="18" t="e">
        <f>VLOOKUP(C182,#REF!,8,FALSE)</f>
        <v>#REF!</v>
      </c>
      <c r="H182" s="17">
        <v>1521.7357</v>
      </c>
      <c r="I182" s="18"/>
      <c r="J182" s="18">
        <f t="shared" si="63"/>
        <v>175.066938938053</v>
      </c>
      <c r="K182" s="18"/>
      <c r="L182" s="18">
        <f t="shared" si="64"/>
        <v>1346.66876106195</v>
      </c>
      <c r="M182" s="18"/>
      <c r="N182" s="18">
        <f t="shared" si="65"/>
        <v>33.6667190265487</v>
      </c>
      <c r="O182" s="18">
        <f t="shared" si="66"/>
        <v>20.2000314159292</v>
      </c>
      <c r="P182" s="18">
        <f t="shared" si="67"/>
        <v>26.9333752212389</v>
      </c>
      <c r="Q182" s="18"/>
      <c r="R182" s="26">
        <f t="shared" si="68"/>
        <v>1265.86863539823</v>
      </c>
      <c r="S182" s="15"/>
    </row>
    <row r="183" s="1" customFormat="1" ht="13.5" hidden="1" outlineLevel="2" spans="1:19">
      <c r="A183" s="15">
        <v>186</v>
      </c>
      <c r="B183" s="15" t="s">
        <v>439</v>
      </c>
      <c r="C183" s="16" t="s">
        <v>466</v>
      </c>
      <c r="D183" s="15" t="s">
        <v>467</v>
      </c>
      <c r="E183" s="15">
        <v>30</v>
      </c>
      <c r="F183" s="17"/>
      <c r="G183" s="18" t="e">
        <f>VLOOKUP(C183,#REF!,8,FALSE)</f>
        <v>#REF!</v>
      </c>
      <c r="H183" s="17">
        <v>1618.4623</v>
      </c>
      <c r="I183" s="18"/>
      <c r="J183" s="18">
        <f t="shared" si="63"/>
        <v>186.194777876106</v>
      </c>
      <c r="K183" s="18"/>
      <c r="L183" s="18">
        <f t="shared" si="64"/>
        <v>1432.26752212389</v>
      </c>
      <c r="M183" s="18"/>
      <c r="N183" s="18">
        <f t="shared" si="65"/>
        <v>35.8066880530973</v>
      </c>
      <c r="O183" s="18">
        <f t="shared" si="66"/>
        <v>21.4840128318584</v>
      </c>
      <c r="P183" s="18">
        <f t="shared" si="67"/>
        <v>28.6453504424779</v>
      </c>
      <c r="Q183" s="18"/>
      <c r="R183" s="26">
        <f t="shared" si="68"/>
        <v>1346.33147079646</v>
      </c>
      <c r="S183" s="15"/>
    </row>
    <row r="184" s="1" customFormat="1" ht="13.5" hidden="1" outlineLevel="2" spans="1:19">
      <c r="A184" s="15">
        <v>187</v>
      </c>
      <c r="B184" s="15" t="s">
        <v>439</v>
      </c>
      <c r="C184" s="16" t="s">
        <v>468</v>
      </c>
      <c r="D184" s="15" t="s">
        <v>469</v>
      </c>
      <c r="E184" s="15">
        <v>30</v>
      </c>
      <c r="F184" s="17"/>
      <c r="G184" s="18" t="e">
        <f>VLOOKUP(C184,#REF!,8,FALSE)</f>
        <v>#REF!</v>
      </c>
      <c r="H184" s="17">
        <v>1649.0304</v>
      </c>
      <c r="I184" s="18"/>
      <c r="J184" s="18">
        <f t="shared" si="63"/>
        <v>189.711461946903</v>
      </c>
      <c r="K184" s="18"/>
      <c r="L184" s="18">
        <f t="shared" si="64"/>
        <v>1459.3189380531</v>
      </c>
      <c r="M184" s="18"/>
      <c r="N184" s="18">
        <f t="shared" si="65"/>
        <v>36.4829734513275</v>
      </c>
      <c r="O184" s="18">
        <f t="shared" si="66"/>
        <v>21.8897840707965</v>
      </c>
      <c r="P184" s="18">
        <f t="shared" si="67"/>
        <v>29.186378761062</v>
      </c>
      <c r="Q184" s="18"/>
      <c r="R184" s="26">
        <f t="shared" si="68"/>
        <v>1371.75980176991</v>
      </c>
      <c r="S184" s="15"/>
    </row>
    <row r="185" s="1" customFormat="1" ht="13.5" hidden="1" outlineLevel="2" spans="1:19">
      <c r="A185" s="15">
        <v>188</v>
      </c>
      <c r="B185" s="15" t="s">
        <v>439</v>
      </c>
      <c r="C185" s="16" t="s">
        <v>470</v>
      </c>
      <c r="D185" s="15" t="s">
        <v>471</v>
      </c>
      <c r="E185" s="15">
        <v>30</v>
      </c>
      <c r="F185" s="17"/>
      <c r="G185" s="18" t="e">
        <f>VLOOKUP(C185,#REF!,8,FALSE)</f>
        <v>#REF!</v>
      </c>
      <c r="H185" s="17">
        <v>1785.353</v>
      </c>
      <c r="I185" s="18"/>
      <c r="J185" s="18">
        <f t="shared" si="63"/>
        <v>205.394592920354</v>
      </c>
      <c r="K185" s="18"/>
      <c r="L185" s="18">
        <f t="shared" si="64"/>
        <v>1579.95840707965</v>
      </c>
      <c r="M185" s="18"/>
      <c r="N185" s="18">
        <f t="shared" si="65"/>
        <v>39.4989601769912</v>
      </c>
      <c r="O185" s="18">
        <f t="shared" si="66"/>
        <v>23.6993761061947</v>
      </c>
      <c r="P185" s="18">
        <f t="shared" si="67"/>
        <v>31.5991681415929</v>
      </c>
      <c r="Q185" s="18"/>
      <c r="R185" s="26">
        <f t="shared" si="68"/>
        <v>1485.16090265487</v>
      </c>
      <c r="S185" s="15"/>
    </row>
    <row r="186" s="1" customFormat="1" ht="13.5" hidden="1" outlineLevel="2" spans="1:19">
      <c r="A186" s="15">
        <v>189</v>
      </c>
      <c r="B186" s="15" t="s">
        <v>439</v>
      </c>
      <c r="C186" s="16" t="s">
        <v>472</v>
      </c>
      <c r="D186" s="15" t="s">
        <v>473</v>
      </c>
      <c r="E186" s="15">
        <v>30</v>
      </c>
      <c r="F186" s="17"/>
      <c r="G186" s="18" t="e">
        <f>VLOOKUP(C186,#REF!,8,FALSE)</f>
        <v>#REF!</v>
      </c>
      <c r="H186" s="17">
        <v>1567.5502</v>
      </c>
      <c r="I186" s="18"/>
      <c r="J186" s="18">
        <f t="shared" si="63"/>
        <v>180.337633628319</v>
      </c>
      <c r="K186" s="18"/>
      <c r="L186" s="18">
        <f t="shared" si="64"/>
        <v>1387.21256637168</v>
      </c>
      <c r="M186" s="18"/>
      <c r="N186" s="18">
        <f t="shared" si="65"/>
        <v>34.680314159292</v>
      </c>
      <c r="O186" s="18">
        <f t="shared" si="66"/>
        <v>20.8081884955752</v>
      </c>
      <c r="P186" s="18">
        <f t="shared" si="67"/>
        <v>27.7442513274336</v>
      </c>
      <c r="Q186" s="18"/>
      <c r="R186" s="26">
        <f t="shared" si="68"/>
        <v>1303.97981238938</v>
      </c>
      <c r="S186" s="15"/>
    </row>
    <row r="187" s="1" customFormat="1" ht="13.5" hidden="1" outlineLevel="2" spans="1:19">
      <c r="A187" s="15">
        <v>190</v>
      </c>
      <c r="B187" s="15" t="s">
        <v>439</v>
      </c>
      <c r="C187" s="16" t="s">
        <v>474</v>
      </c>
      <c r="D187" s="15" t="s">
        <v>475</v>
      </c>
      <c r="E187" s="15">
        <v>30</v>
      </c>
      <c r="F187" s="17"/>
      <c r="G187" s="18" t="e">
        <f>VLOOKUP(C187,#REF!,8,FALSE)</f>
        <v>#REF!</v>
      </c>
      <c r="H187" s="17">
        <v>1338.454</v>
      </c>
      <c r="I187" s="18"/>
      <c r="J187" s="18">
        <f t="shared" si="63"/>
        <v>153.981433628319</v>
      </c>
      <c r="K187" s="18"/>
      <c r="L187" s="18">
        <f t="shared" si="64"/>
        <v>1184.47256637168</v>
      </c>
      <c r="M187" s="18"/>
      <c r="N187" s="18">
        <f t="shared" si="65"/>
        <v>29.611814159292</v>
      </c>
      <c r="O187" s="18">
        <f t="shared" si="66"/>
        <v>17.7670884955752</v>
      </c>
      <c r="P187" s="18">
        <f t="shared" si="67"/>
        <v>23.6894513274336</v>
      </c>
      <c r="Q187" s="18"/>
      <c r="R187" s="26">
        <f t="shared" si="68"/>
        <v>1113.40421238938</v>
      </c>
      <c r="S187" s="15"/>
    </row>
    <row r="188" s="1" customFormat="1" ht="13.5" hidden="1" outlineLevel="2" spans="1:19">
      <c r="A188" s="15">
        <v>191</v>
      </c>
      <c r="B188" s="15" t="s">
        <v>439</v>
      </c>
      <c r="C188" s="16" t="s">
        <v>476</v>
      </c>
      <c r="D188" s="15" t="s">
        <v>477</v>
      </c>
      <c r="E188" s="15">
        <v>30</v>
      </c>
      <c r="F188" s="17"/>
      <c r="G188" s="18" t="e">
        <f>VLOOKUP(C188,#REF!,8,FALSE)</f>
        <v>#REF!</v>
      </c>
      <c r="H188" s="17">
        <v>1357.671</v>
      </c>
      <c r="I188" s="18"/>
      <c r="J188" s="18">
        <f t="shared" si="63"/>
        <v>156.192238938053</v>
      </c>
      <c r="K188" s="18"/>
      <c r="L188" s="18">
        <f t="shared" si="64"/>
        <v>1201.47876106195</v>
      </c>
      <c r="M188" s="18"/>
      <c r="N188" s="18">
        <f t="shared" si="65"/>
        <v>30.0369690265487</v>
      </c>
      <c r="O188" s="18">
        <f t="shared" si="66"/>
        <v>18.0221814159292</v>
      </c>
      <c r="P188" s="18">
        <f t="shared" si="67"/>
        <v>24.0295752212389</v>
      </c>
      <c r="Q188" s="18"/>
      <c r="R188" s="26">
        <f t="shared" si="68"/>
        <v>1129.39003539823</v>
      </c>
      <c r="S188" s="15"/>
    </row>
    <row r="189" s="1" customFormat="1" ht="13.5" hidden="1" outlineLevel="2" spans="1:19">
      <c r="A189" s="15">
        <v>192</v>
      </c>
      <c r="B189" s="15" t="s">
        <v>439</v>
      </c>
      <c r="C189" s="16" t="s">
        <v>478</v>
      </c>
      <c r="D189" s="15" t="s">
        <v>479</v>
      </c>
      <c r="E189" s="15">
        <v>30</v>
      </c>
      <c r="F189" s="17"/>
      <c r="G189" s="18" t="e">
        <f>VLOOKUP(C189,#REF!,8,FALSE)</f>
        <v>#REF!</v>
      </c>
      <c r="H189" s="17">
        <v>1339.0135</v>
      </c>
      <c r="I189" s="18"/>
      <c r="J189" s="18">
        <f t="shared" si="63"/>
        <v>154.045800884956</v>
      </c>
      <c r="K189" s="18"/>
      <c r="L189" s="18">
        <f t="shared" si="64"/>
        <v>1184.96769911504</v>
      </c>
      <c r="M189" s="18"/>
      <c r="N189" s="18">
        <f t="shared" si="65"/>
        <v>29.6241924778761</v>
      </c>
      <c r="O189" s="18">
        <f t="shared" si="66"/>
        <v>17.7745154867257</v>
      </c>
      <c r="P189" s="18">
        <f t="shared" si="67"/>
        <v>23.6993539823009</v>
      </c>
      <c r="Q189" s="18"/>
      <c r="R189" s="26">
        <f t="shared" si="68"/>
        <v>1113.86963716814</v>
      </c>
      <c r="S189" s="15"/>
    </row>
    <row r="190" s="1" customFormat="1" ht="13.5" hidden="1" outlineLevel="2" spans="1:19">
      <c r="A190" s="15">
        <v>193</v>
      </c>
      <c r="B190" s="15" t="s">
        <v>439</v>
      </c>
      <c r="C190" s="16" t="s">
        <v>480</v>
      </c>
      <c r="D190" s="15" t="s">
        <v>481</v>
      </c>
      <c r="E190" s="15">
        <v>30</v>
      </c>
      <c r="F190" s="17"/>
      <c r="G190" s="18" t="e">
        <f>VLOOKUP(C190,#REF!,8,FALSE)</f>
        <v>#REF!</v>
      </c>
      <c r="H190" s="17">
        <v>1619.0334</v>
      </c>
      <c r="I190" s="18"/>
      <c r="J190" s="18">
        <f t="shared" si="63"/>
        <v>186.260479646018</v>
      </c>
      <c r="K190" s="18"/>
      <c r="L190" s="18">
        <f t="shared" si="64"/>
        <v>1432.77292035398</v>
      </c>
      <c r="M190" s="18"/>
      <c r="N190" s="18">
        <f t="shared" si="65"/>
        <v>35.8193230088496</v>
      </c>
      <c r="O190" s="18">
        <f t="shared" si="66"/>
        <v>21.4915938053097</v>
      </c>
      <c r="P190" s="18">
        <f t="shared" si="67"/>
        <v>28.6554584070796</v>
      </c>
      <c r="Q190" s="18"/>
      <c r="R190" s="26">
        <f t="shared" si="68"/>
        <v>1346.80654513274</v>
      </c>
      <c r="S190" s="15"/>
    </row>
    <row r="191" s="1" customFormat="1" ht="13.5" hidden="1" outlineLevel="2" spans="1:19">
      <c r="A191" s="15">
        <v>194</v>
      </c>
      <c r="B191" s="15" t="s">
        <v>439</v>
      </c>
      <c r="C191" s="16" t="s">
        <v>482</v>
      </c>
      <c r="D191" s="15" t="s">
        <v>483</v>
      </c>
      <c r="E191" s="15">
        <v>30</v>
      </c>
      <c r="F191" s="17"/>
      <c r="G191" s="18" t="e">
        <f>VLOOKUP(C191,#REF!,8,FALSE)</f>
        <v>#REF!</v>
      </c>
      <c r="H191" s="17">
        <v>1181.1705</v>
      </c>
      <c r="I191" s="18"/>
      <c r="J191" s="18">
        <f t="shared" si="63"/>
        <v>135.886871681416</v>
      </c>
      <c r="K191" s="18"/>
      <c r="L191" s="18">
        <f t="shared" si="64"/>
        <v>1045.28362831858</v>
      </c>
      <c r="M191" s="18"/>
      <c r="N191" s="18">
        <f t="shared" si="65"/>
        <v>26.1320907079646</v>
      </c>
      <c r="O191" s="18">
        <f t="shared" si="66"/>
        <v>15.6792544247788</v>
      </c>
      <c r="P191" s="18">
        <f t="shared" si="67"/>
        <v>20.9056725663717</v>
      </c>
      <c r="Q191" s="18"/>
      <c r="R191" s="26">
        <f t="shared" si="68"/>
        <v>982.56661061947</v>
      </c>
      <c r="S191" s="15"/>
    </row>
    <row r="192" s="1" customFormat="1" ht="13.5" hidden="1" outlineLevel="2" spans="1:19">
      <c r="A192" s="15">
        <v>195</v>
      </c>
      <c r="B192" s="15" t="s">
        <v>439</v>
      </c>
      <c r="C192" s="16" t="s">
        <v>484</v>
      </c>
      <c r="D192" s="15" t="s">
        <v>485</v>
      </c>
      <c r="E192" s="15">
        <v>30</v>
      </c>
      <c r="F192" s="17"/>
      <c r="G192" s="18" t="e">
        <f>VLOOKUP(C192,#REF!,8,FALSE)</f>
        <v>#REF!</v>
      </c>
      <c r="H192" s="17">
        <v>1612.2513</v>
      </c>
      <c r="I192" s="18"/>
      <c r="J192" s="18">
        <f t="shared" si="63"/>
        <v>185.480238053097</v>
      </c>
      <c r="K192" s="18"/>
      <c r="L192" s="18">
        <f t="shared" si="64"/>
        <v>1426.7710619469</v>
      </c>
      <c r="M192" s="18"/>
      <c r="N192" s="18">
        <f t="shared" si="65"/>
        <v>35.6692765486726</v>
      </c>
      <c r="O192" s="18">
        <f t="shared" si="66"/>
        <v>21.4015659292035</v>
      </c>
      <c r="P192" s="18">
        <f t="shared" si="67"/>
        <v>28.5354212389381</v>
      </c>
      <c r="Q192" s="18"/>
      <c r="R192" s="26">
        <f t="shared" si="68"/>
        <v>1341.16479823009</v>
      </c>
      <c r="S192" s="15"/>
    </row>
    <row r="193" s="1" customFormat="1" ht="13.5" hidden="1" outlineLevel="2" spans="1:19">
      <c r="A193" s="15">
        <v>196</v>
      </c>
      <c r="B193" s="15" t="s">
        <v>439</v>
      </c>
      <c r="C193" s="16" t="s">
        <v>486</v>
      </c>
      <c r="D193" s="15" t="s">
        <v>487</v>
      </c>
      <c r="E193" s="15">
        <v>30</v>
      </c>
      <c r="F193" s="17"/>
      <c r="G193" s="18" t="e">
        <f>VLOOKUP(C193,#REF!,8,FALSE)</f>
        <v>#REF!</v>
      </c>
      <c r="H193" s="17">
        <v>1408.0355</v>
      </c>
      <c r="I193" s="18"/>
      <c r="J193" s="18">
        <f t="shared" si="63"/>
        <v>161.986384955752</v>
      </c>
      <c r="K193" s="18"/>
      <c r="L193" s="18">
        <f t="shared" si="64"/>
        <v>1246.04911504425</v>
      </c>
      <c r="M193" s="18"/>
      <c r="N193" s="18">
        <f t="shared" si="65"/>
        <v>31.1512278761062</v>
      </c>
      <c r="O193" s="18">
        <f t="shared" si="66"/>
        <v>18.6907367256637</v>
      </c>
      <c r="P193" s="18">
        <f t="shared" si="67"/>
        <v>24.920982300885</v>
      </c>
      <c r="Q193" s="18"/>
      <c r="R193" s="26">
        <f t="shared" si="68"/>
        <v>1171.28616814159</v>
      </c>
      <c r="S193" s="15"/>
    </row>
    <row r="194" s="1" customFormat="1" ht="13.5" hidden="1" outlineLevel="2" spans="1:19">
      <c r="A194" s="15">
        <v>197</v>
      </c>
      <c r="B194" s="15" t="s">
        <v>439</v>
      </c>
      <c r="C194" s="16" t="s">
        <v>488</v>
      </c>
      <c r="D194" s="15" t="s">
        <v>489</v>
      </c>
      <c r="E194" s="15">
        <v>30</v>
      </c>
      <c r="F194" s="17"/>
      <c r="G194" s="18" t="e">
        <f>VLOOKUP(C194,#REF!,8,FALSE)</f>
        <v>#REF!</v>
      </c>
      <c r="H194" s="17">
        <v>1397.8557</v>
      </c>
      <c r="I194" s="18"/>
      <c r="J194" s="18">
        <f t="shared" si="63"/>
        <v>160.815257522124</v>
      </c>
      <c r="K194" s="18"/>
      <c r="L194" s="18">
        <f t="shared" si="64"/>
        <v>1237.04044247788</v>
      </c>
      <c r="M194" s="18"/>
      <c r="N194" s="18">
        <f t="shared" si="65"/>
        <v>30.9260110619469</v>
      </c>
      <c r="O194" s="18">
        <f t="shared" si="66"/>
        <v>18.5556066371681</v>
      </c>
      <c r="P194" s="18">
        <f t="shared" si="67"/>
        <v>24.7408088495575</v>
      </c>
      <c r="Q194" s="18"/>
      <c r="R194" s="26">
        <f t="shared" si="68"/>
        <v>1162.8180159292</v>
      </c>
      <c r="S194" s="15"/>
    </row>
    <row r="195" s="1" customFormat="1" ht="13.5" hidden="1" outlineLevel="2" spans="1:19">
      <c r="A195" s="15">
        <v>198</v>
      </c>
      <c r="B195" s="15" t="s">
        <v>439</v>
      </c>
      <c r="C195" s="16" t="s">
        <v>490</v>
      </c>
      <c r="D195" s="15" t="s">
        <v>491</v>
      </c>
      <c r="E195" s="15">
        <v>30</v>
      </c>
      <c r="F195" s="17"/>
      <c r="G195" s="18" t="e">
        <f>VLOOKUP(C195,#REF!,8,FALSE)</f>
        <v>#REF!</v>
      </c>
      <c r="H195" s="17">
        <v>1303.373</v>
      </c>
      <c r="I195" s="18"/>
      <c r="J195" s="18">
        <f t="shared" si="63"/>
        <v>149.945566371682</v>
      </c>
      <c r="K195" s="18"/>
      <c r="L195" s="18">
        <f t="shared" si="64"/>
        <v>1153.42743362832</v>
      </c>
      <c r="M195" s="18"/>
      <c r="N195" s="18">
        <f t="shared" si="65"/>
        <v>28.835685840708</v>
      </c>
      <c r="O195" s="18">
        <f t="shared" si="66"/>
        <v>17.3014115044248</v>
      </c>
      <c r="P195" s="18">
        <f t="shared" si="67"/>
        <v>23.0685486725664</v>
      </c>
      <c r="Q195" s="18"/>
      <c r="R195" s="26">
        <f t="shared" si="68"/>
        <v>1084.22178761062</v>
      </c>
      <c r="S195" s="15"/>
    </row>
    <row r="196" s="2" customFormat="1" ht="13.5" hidden="1" outlineLevel="1" collapsed="1" spans="1:19">
      <c r="A196" s="19"/>
      <c r="B196" s="19" t="s">
        <v>492</v>
      </c>
      <c r="C196" s="20"/>
      <c r="D196" s="19"/>
      <c r="E196" s="19"/>
      <c r="F196" s="21">
        <f>SUBTOTAL(9,F170:F195)</f>
        <v>0</v>
      </c>
      <c r="G196" s="21"/>
      <c r="H196" s="21"/>
      <c r="I196" s="21"/>
      <c r="J196" s="21">
        <f t="shared" ref="J196:R196" si="69">SUBTOTAL(9,J170:J195)</f>
        <v>0</v>
      </c>
      <c r="K196" s="21"/>
      <c r="L196" s="21">
        <f t="shared" si="69"/>
        <v>0</v>
      </c>
      <c r="M196" s="21"/>
      <c r="N196" s="21">
        <f t="shared" si="69"/>
        <v>0</v>
      </c>
      <c r="O196" s="21">
        <f t="shared" si="69"/>
        <v>0</v>
      </c>
      <c r="P196" s="21">
        <f t="shared" si="69"/>
        <v>0</v>
      </c>
      <c r="Q196" s="21">
        <f t="shared" si="69"/>
        <v>0</v>
      </c>
      <c r="R196" s="21">
        <f t="shared" si="69"/>
        <v>0</v>
      </c>
      <c r="S196" s="19"/>
    </row>
    <row r="197" s="1" customFormat="1" ht="13.5" hidden="1" outlineLevel="2" spans="1:19">
      <c r="A197" s="15">
        <v>199</v>
      </c>
      <c r="B197" s="15" t="s">
        <v>493</v>
      </c>
      <c r="C197" s="16" t="s">
        <v>494</v>
      </c>
      <c r="D197" s="15" t="s">
        <v>495</v>
      </c>
      <c r="E197" s="15">
        <v>30</v>
      </c>
      <c r="F197" s="17"/>
      <c r="G197" s="18" t="e">
        <f>VLOOKUP(C197,#REF!,8,FALSE)</f>
        <v>#REF!</v>
      </c>
      <c r="H197" s="17">
        <v>1362.7632</v>
      </c>
      <c r="I197" s="18"/>
      <c r="J197" s="18">
        <f t="shared" ref="J197:J214" si="70">(H197+I197)/1.13*0.13</f>
        <v>156.778067256637</v>
      </c>
      <c r="K197" s="18"/>
      <c r="L197" s="18">
        <f t="shared" ref="L197:L214" si="71">(H197+I197)-J197+(K197)</f>
        <v>1205.98513274336</v>
      </c>
      <c r="M197" s="18"/>
      <c r="N197" s="18">
        <f t="shared" ref="N197:N214" si="72">L197*0.025</f>
        <v>30.1496283185841</v>
      </c>
      <c r="O197" s="18">
        <f t="shared" ref="O197:O214" si="73">L197*0.015</f>
        <v>18.0897769911505</v>
      </c>
      <c r="P197" s="18">
        <f t="shared" ref="P197:P214" si="74">L197*0.02</f>
        <v>24.1197026548673</v>
      </c>
      <c r="Q197" s="18"/>
      <c r="R197" s="26">
        <f t="shared" ref="R197:R214" si="75">L197-N197-O197-P197-Q197</f>
        <v>1133.62602477876</v>
      </c>
      <c r="S197" s="15"/>
    </row>
    <row r="198" s="1" customFormat="1" ht="13.5" hidden="1" outlineLevel="2" spans="1:19">
      <c r="A198" s="15">
        <v>200</v>
      </c>
      <c r="B198" s="15" t="s">
        <v>493</v>
      </c>
      <c r="C198" s="16" t="s">
        <v>496</v>
      </c>
      <c r="D198" s="15" t="s">
        <v>497</v>
      </c>
      <c r="E198" s="15">
        <v>30</v>
      </c>
      <c r="F198" s="17"/>
      <c r="G198" s="18" t="e">
        <f>VLOOKUP(C198,#REF!,8,FALSE)</f>
        <v>#REF!</v>
      </c>
      <c r="H198" s="17">
        <v>1555.6843</v>
      </c>
      <c r="I198" s="18"/>
      <c r="J198" s="18">
        <f t="shared" si="70"/>
        <v>178.972530088496</v>
      </c>
      <c r="K198" s="18"/>
      <c r="L198" s="18">
        <f t="shared" si="71"/>
        <v>1376.7117699115</v>
      </c>
      <c r="M198" s="18"/>
      <c r="N198" s="18">
        <f t="shared" si="72"/>
        <v>34.4177942477876</v>
      </c>
      <c r="O198" s="18">
        <f t="shared" si="73"/>
        <v>20.6506765486726</v>
      </c>
      <c r="P198" s="18">
        <f t="shared" si="74"/>
        <v>27.5342353982301</v>
      </c>
      <c r="Q198" s="18"/>
      <c r="R198" s="26">
        <f t="shared" si="75"/>
        <v>1294.10906371681</v>
      </c>
      <c r="S198" s="15"/>
    </row>
    <row r="199" s="1" customFormat="1" ht="13.5" hidden="1" outlineLevel="2" spans="1:19">
      <c r="A199" s="15">
        <v>201</v>
      </c>
      <c r="B199" s="15" t="s">
        <v>493</v>
      </c>
      <c r="C199" s="16" t="s">
        <v>498</v>
      </c>
      <c r="D199" s="15" t="s">
        <v>499</v>
      </c>
      <c r="E199" s="15">
        <v>30</v>
      </c>
      <c r="F199" s="17"/>
      <c r="G199" s="18" t="e">
        <f>VLOOKUP(C199,#REF!,8,FALSE)</f>
        <v>#REF!</v>
      </c>
      <c r="H199" s="17">
        <v>1658.6367</v>
      </c>
      <c r="I199" s="18"/>
      <c r="J199" s="18">
        <f t="shared" si="70"/>
        <v>190.816611504425</v>
      </c>
      <c r="K199" s="18"/>
      <c r="L199" s="18">
        <f t="shared" si="71"/>
        <v>1467.82008849558</v>
      </c>
      <c r="M199" s="18"/>
      <c r="N199" s="18">
        <f t="shared" si="72"/>
        <v>36.6955022123894</v>
      </c>
      <c r="O199" s="18">
        <f t="shared" si="73"/>
        <v>22.0173013274336</v>
      </c>
      <c r="P199" s="18">
        <f t="shared" si="74"/>
        <v>29.3564017699115</v>
      </c>
      <c r="Q199" s="18"/>
      <c r="R199" s="26">
        <f t="shared" si="75"/>
        <v>1379.75088318584</v>
      </c>
      <c r="S199" s="15"/>
    </row>
    <row r="200" s="1" customFormat="1" ht="13.5" hidden="1" outlineLevel="2" spans="1:19">
      <c r="A200" s="15">
        <v>202</v>
      </c>
      <c r="B200" s="15" t="s">
        <v>493</v>
      </c>
      <c r="C200" s="16" t="s">
        <v>500</v>
      </c>
      <c r="D200" s="15" t="s">
        <v>501</v>
      </c>
      <c r="E200" s="15">
        <v>30</v>
      </c>
      <c r="F200" s="17"/>
      <c r="G200" s="18" t="e">
        <f>VLOOKUP(C200,#REF!,8,FALSE)</f>
        <v>#REF!</v>
      </c>
      <c r="H200" s="17">
        <v>1742.3641</v>
      </c>
      <c r="I200" s="18"/>
      <c r="J200" s="18">
        <f t="shared" si="70"/>
        <v>200.448967256637</v>
      </c>
      <c r="K200" s="18"/>
      <c r="L200" s="18">
        <f t="shared" si="71"/>
        <v>1541.91513274336</v>
      </c>
      <c r="M200" s="18"/>
      <c r="N200" s="18">
        <f t="shared" si="72"/>
        <v>38.5478783185841</v>
      </c>
      <c r="O200" s="18">
        <f t="shared" si="73"/>
        <v>23.1287269911504</v>
      </c>
      <c r="P200" s="18">
        <f t="shared" si="74"/>
        <v>30.8383026548673</v>
      </c>
      <c r="Q200" s="18"/>
      <c r="R200" s="26">
        <f t="shared" si="75"/>
        <v>1449.40022477876</v>
      </c>
      <c r="S200" s="15"/>
    </row>
    <row r="201" s="1" customFormat="1" ht="13.5" hidden="1" outlineLevel="2" spans="1:19">
      <c r="A201" s="15">
        <v>203</v>
      </c>
      <c r="B201" s="15" t="s">
        <v>493</v>
      </c>
      <c r="C201" s="16" t="s">
        <v>502</v>
      </c>
      <c r="D201" s="15" t="s">
        <v>503</v>
      </c>
      <c r="E201" s="15">
        <v>30</v>
      </c>
      <c r="F201" s="17"/>
      <c r="G201" s="18" t="e">
        <f>VLOOKUP(C201,#REF!,8,FALSE)</f>
        <v>#REF!</v>
      </c>
      <c r="H201" s="17">
        <v>1603.189</v>
      </c>
      <c r="I201" s="18"/>
      <c r="J201" s="18">
        <f t="shared" si="70"/>
        <v>184.437672566372</v>
      </c>
      <c r="K201" s="18"/>
      <c r="L201" s="18">
        <f t="shared" si="71"/>
        <v>1418.75132743363</v>
      </c>
      <c r="M201" s="18"/>
      <c r="N201" s="18">
        <f t="shared" si="72"/>
        <v>35.4687831858407</v>
      </c>
      <c r="O201" s="18">
        <f t="shared" si="73"/>
        <v>21.2812699115044</v>
      </c>
      <c r="P201" s="18">
        <f t="shared" si="74"/>
        <v>28.3750265486726</v>
      </c>
      <c r="Q201" s="18"/>
      <c r="R201" s="26">
        <f t="shared" si="75"/>
        <v>1333.62624778761</v>
      </c>
      <c r="S201" s="15"/>
    </row>
    <row r="202" s="1" customFormat="1" ht="13.5" hidden="1" outlineLevel="2" spans="1:19">
      <c r="A202" s="15">
        <v>204</v>
      </c>
      <c r="B202" s="15" t="s">
        <v>493</v>
      </c>
      <c r="C202" s="16" t="s">
        <v>504</v>
      </c>
      <c r="D202" s="15" t="s">
        <v>505</v>
      </c>
      <c r="E202" s="15">
        <v>30</v>
      </c>
      <c r="F202" s="17"/>
      <c r="G202" s="18" t="e">
        <f>VLOOKUP(C202,#REF!,8,FALSE)</f>
        <v>#REF!</v>
      </c>
      <c r="H202" s="17">
        <v>1494.0083</v>
      </c>
      <c r="I202" s="18"/>
      <c r="J202" s="18">
        <f t="shared" si="70"/>
        <v>171.877061061947</v>
      </c>
      <c r="K202" s="18"/>
      <c r="L202" s="18">
        <f t="shared" si="71"/>
        <v>1322.13123893805</v>
      </c>
      <c r="M202" s="18"/>
      <c r="N202" s="18">
        <f t="shared" si="72"/>
        <v>33.0532809734513</v>
      </c>
      <c r="O202" s="18">
        <f t="shared" si="73"/>
        <v>19.8319685840708</v>
      </c>
      <c r="P202" s="18">
        <f t="shared" si="74"/>
        <v>26.4426247787611</v>
      </c>
      <c r="Q202" s="18"/>
      <c r="R202" s="26">
        <f t="shared" si="75"/>
        <v>1242.80336460177</v>
      </c>
      <c r="S202" s="15"/>
    </row>
    <row r="203" s="1" customFormat="1" ht="13.5" hidden="1" outlineLevel="2" spans="1:19">
      <c r="A203" s="15">
        <v>205</v>
      </c>
      <c r="B203" s="15" t="s">
        <v>493</v>
      </c>
      <c r="C203" s="16" t="s">
        <v>506</v>
      </c>
      <c r="D203" s="15" t="s">
        <v>507</v>
      </c>
      <c r="E203" s="15">
        <v>30</v>
      </c>
      <c r="F203" s="17"/>
      <c r="G203" s="18" t="e">
        <f>VLOOKUP(C203,#REF!,8,FALSE)</f>
        <v>#REF!</v>
      </c>
      <c r="H203" s="17">
        <v>1510.9945</v>
      </c>
      <c r="I203" s="18"/>
      <c r="J203" s="18">
        <f t="shared" si="70"/>
        <v>173.831225663717</v>
      </c>
      <c r="K203" s="18"/>
      <c r="L203" s="18">
        <f t="shared" si="71"/>
        <v>1337.16327433628</v>
      </c>
      <c r="M203" s="18"/>
      <c r="N203" s="18">
        <f t="shared" si="72"/>
        <v>33.4290818584071</v>
      </c>
      <c r="O203" s="18">
        <f t="shared" si="73"/>
        <v>20.0574491150443</v>
      </c>
      <c r="P203" s="18">
        <f t="shared" si="74"/>
        <v>26.7432654867257</v>
      </c>
      <c r="Q203" s="18"/>
      <c r="R203" s="26">
        <f t="shared" si="75"/>
        <v>1256.93347787611</v>
      </c>
      <c r="S203" s="15"/>
    </row>
    <row r="204" s="1" customFormat="1" ht="13.5" hidden="1" outlineLevel="2" spans="1:19">
      <c r="A204" s="15">
        <v>206</v>
      </c>
      <c r="B204" s="15" t="s">
        <v>493</v>
      </c>
      <c r="C204" s="16" t="s">
        <v>508</v>
      </c>
      <c r="D204" s="15" t="s">
        <v>509</v>
      </c>
      <c r="E204" s="15">
        <v>15</v>
      </c>
      <c r="F204" s="17"/>
      <c r="G204" s="18" t="e">
        <f>VLOOKUP(C204,#REF!,8,FALSE)</f>
        <v>#REF!</v>
      </c>
      <c r="H204" s="17">
        <v>1684.6581</v>
      </c>
      <c r="I204" s="18"/>
      <c r="J204" s="18">
        <f t="shared" si="70"/>
        <v>193.810223893805</v>
      </c>
      <c r="K204" s="18"/>
      <c r="L204" s="18">
        <f t="shared" si="71"/>
        <v>1490.8478761062</v>
      </c>
      <c r="M204" s="18"/>
      <c r="N204" s="18">
        <f t="shared" si="72"/>
        <v>37.2711969026549</v>
      </c>
      <c r="O204" s="18">
        <f t="shared" si="73"/>
        <v>22.3627181415929</v>
      </c>
      <c r="P204" s="18">
        <f t="shared" si="74"/>
        <v>29.8169575221239</v>
      </c>
      <c r="Q204" s="18"/>
      <c r="R204" s="26">
        <f t="shared" si="75"/>
        <v>1401.39700353982</v>
      </c>
      <c r="S204" s="15"/>
    </row>
    <row r="205" s="1" customFormat="1" ht="13.5" hidden="1" outlineLevel="2" spans="1:19">
      <c r="A205" s="15">
        <v>208</v>
      </c>
      <c r="B205" s="15" t="s">
        <v>493</v>
      </c>
      <c r="C205" s="16" t="s">
        <v>511</v>
      </c>
      <c r="D205" s="15" t="s">
        <v>512</v>
      </c>
      <c r="E205" s="15">
        <v>30</v>
      </c>
      <c r="F205" s="17"/>
      <c r="G205" s="18" t="e">
        <f>VLOOKUP(C205,#REF!,8,FALSE)</f>
        <v>#REF!</v>
      </c>
      <c r="H205" s="17">
        <v>1639.3957</v>
      </c>
      <c r="I205" s="18"/>
      <c r="J205" s="18">
        <f t="shared" si="70"/>
        <v>188.603045132743</v>
      </c>
      <c r="K205" s="18"/>
      <c r="L205" s="18">
        <f t="shared" si="71"/>
        <v>1450.79265486726</v>
      </c>
      <c r="M205" s="18"/>
      <c r="N205" s="18">
        <f t="shared" si="72"/>
        <v>36.2698163716814</v>
      </c>
      <c r="O205" s="18">
        <f t="shared" si="73"/>
        <v>21.7618898230089</v>
      </c>
      <c r="P205" s="18">
        <f t="shared" si="74"/>
        <v>29.0158530973451</v>
      </c>
      <c r="Q205" s="18"/>
      <c r="R205" s="26">
        <f t="shared" si="75"/>
        <v>1363.74509557522</v>
      </c>
      <c r="S205" s="15"/>
    </row>
    <row r="206" s="1" customFormat="1" ht="13.5" hidden="1" outlineLevel="2" spans="1:19">
      <c r="A206" s="15">
        <v>209</v>
      </c>
      <c r="B206" s="15" t="s">
        <v>493</v>
      </c>
      <c r="C206" s="16" t="s">
        <v>513</v>
      </c>
      <c r="D206" s="15" t="s">
        <v>514</v>
      </c>
      <c r="E206" s="15">
        <v>30</v>
      </c>
      <c r="F206" s="17"/>
      <c r="G206" s="18" t="e">
        <f>VLOOKUP(C206,#REF!,8,FALSE)</f>
        <v>#REF!</v>
      </c>
      <c r="H206" s="17">
        <v>1598.6796</v>
      </c>
      <c r="I206" s="18"/>
      <c r="J206" s="18">
        <f t="shared" si="70"/>
        <v>183.918892035398</v>
      </c>
      <c r="K206" s="18"/>
      <c r="L206" s="18">
        <f t="shared" si="71"/>
        <v>1414.7607079646</v>
      </c>
      <c r="M206" s="18"/>
      <c r="N206" s="18">
        <f t="shared" si="72"/>
        <v>35.3690176991151</v>
      </c>
      <c r="O206" s="18">
        <f t="shared" si="73"/>
        <v>21.221410619469</v>
      </c>
      <c r="P206" s="18">
        <f t="shared" si="74"/>
        <v>28.2952141592921</v>
      </c>
      <c r="Q206" s="18"/>
      <c r="R206" s="26">
        <f t="shared" si="75"/>
        <v>1329.87506548673</v>
      </c>
      <c r="S206" s="15"/>
    </row>
    <row r="207" s="1" customFormat="1" ht="13.5" hidden="1" outlineLevel="2" spans="1:19">
      <c r="A207" s="15">
        <v>210</v>
      </c>
      <c r="B207" s="15" t="s">
        <v>493</v>
      </c>
      <c r="C207" s="16" t="s">
        <v>515</v>
      </c>
      <c r="D207" s="15" t="s">
        <v>516</v>
      </c>
      <c r="E207" s="15">
        <v>30</v>
      </c>
      <c r="F207" s="17"/>
      <c r="G207" s="18" t="e">
        <f>VLOOKUP(C207,#REF!,8,FALSE)</f>
        <v>#REF!</v>
      </c>
      <c r="H207" s="17">
        <v>1745.7447</v>
      </c>
      <c r="I207" s="18"/>
      <c r="J207" s="18">
        <f t="shared" si="70"/>
        <v>200.837885840708</v>
      </c>
      <c r="K207" s="18"/>
      <c r="L207" s="18">
        <f t="shared" si="71"/>
        <v>1544.90681415929</v>
      </c>
      <c r="M207" s="18"/>
      <c r="N207" s="18">
        <f t="shared" si="72"/>
        <v>38.6226703539823</v>
      </c>
      <c r="O207" s="18">
        <f t="shared" si="73"/>
        <v>23.1736022123894</v>
      </c>
      <c r="P207" s="18">
        <f t="shared" si="74"/>
        <v>30.8981362831859</v>
      </c>
      <c r="Q207" s="18"/>
      <c r="R207" s="26">
        <f t="shared" si="75"/>
        <v>1452.21240530974</v>
      </c>
      <c r="S207" s="15"/>
    </row>
    <row r="208" s="1" customFormat="1" ht="13.5" hidden="1" outlineLevel="2" spans="1:19">
      <c r="A208" s="15">
        <v>211</v>
      </c>
      <c r="B208" s="15" t="s">
        <v>493</v>
      </c>
      <c r="C208" s="16" t="s">
        <v>517</v>
      </c>
      <c r="D208" s="15" t="s">
        <v>518</v>
      </c>
      <c r="E208" s="15">
        <v>30</v>
      </c>
      <c r="F208" s="17"/>
      <c r="G208" s="18" t="e">
        <f>VLOOKUP(C208,#REF!,8,FALSE)</f>
        <v>#REF!</v>
      </c>
      <c r="H208" s="17">
        <v>1375.7743</v>
      </c>
      <c r="I208" s="18"/>
      <c r="J208" s="18">
        <f t="shared" si="70"/>
        <v>158.274919469027</v>
      </c>
      <c r="K208" s="18"/>
      <c r="L208" s="18">
        <f t="shared" si="71"/>
        <v>1217.49938053097</v>
      </c>
      <c r="M208" s="18"/>
      <c r="N208" s="18">
        <f t="shared" si="72"/>
        <v>30.4374845132743</v>
      </c>
      <c r="O208" s="18">
        <f t="shared" si="73"/>
        <v>18.2624907079646</v>
      </c>
      <c r="P208" s="18">
        <f t="shared" si="74"/>
        <v>24.3499876106195</v>
      </c>
      <c r="Q208" s="18"/>
      <c r="R208" s="26">
        <f t="shared" si="75"/>
        <v>1144.44941769911</v>
      </c>
      <c r="S208" s="15"/>
    </row>
    <row r="209" s="1" customFormat="1" ht="13.5" hidden="1" outlineLevel="2" spans="1:19">
      <c r="A209" s="15">
        <v>212</v>
      </c>
      <c r="B209" s="15" t="s">
        <v>493</v>
      </c>
      <c r="C209" s="16" t="s">
        <v>519</v>
      </c>
      <c r="D209" s="15" t="s">
        <v>520</v>
      </c>
      <c r="E209" s="15">
        <v>30</v>
      </c>
      <c r="F209" s="17"/>
      <c r="G209" s="18" t="e">
        <f>VLOOKUP(C209,#REF!,8,FALSE)</f>
        <v>#REF!</v>
      </c>
      <c r="H209" s="17">
        <v>1467.4278</v>
      </c>
      <c r="I209" s="18"/>
      <c r="J209" s="18">
        <f t="shared" si="70"/>
        <v>168.819127433628</v>
      </c>
      <c r="K209" s="18"/>
      <c r="L209" s="18">
        <f t="shared" si="71"/>
        <v>1298.60867256637</v>
      </c>
      <c r="M209" s="18"/>
      <c r="N209" s="18">
        <f t="shared" si="72"/>
        <v>32.4652168141593</v>
      </c>
      <c r="O209" s="18">
        <f t="shared" si="73"/>
        <v>19.4791300884956</v>
      </c>
      <c r="P209" s="18">
        <f t="shared" si="74"/>
        <v>25.9721734513274</v>
      </c>
      <c r="Q209" s="18"/>
      <c r="R209" s="26">
        <f t="shared" si="75"/>
        <v>1220.69215221239</v>
      </c>
      <c r="S209" s="15"/>
    </row>
    <row r="210" s="1" customFormat="1" ht="13.5" hidden="1" outlineLevel="2" spans="1:19">
      <c r="A210" s="15">
        <v>213</v>
      </c>
      <c r="B210" s="15" t="s">
        <v>493</v>
      </c>
      <c r="C210" s="16" t="s">
        <v>521</v>
      </c>
      <c r="D210" s="15" t="s">
        <v>522</v>
      </c>
      <c r="E210" s="15">
        <v>30</v>
      </c>
      <c r="F210" s="17"/>
      <c r="G210" s="18" t="e">
        <f>VLOOKUP(C210,#REF!,8,FALSE)</f>
        <v>#REF!</v>
      </c>
      <c r="H210" s="17">
        <v>1396.7085</v>
      </c>
      <c r="I210" s="18"/>
      <c r="J210" s="18">
        <f t="shared" si="70"/>
        <v>160.683278761062</v>
      </c>
      <c r="K210" s="18"/>
      <c r="L210" s="18">
        <f t="shared" si="71"/>
        <v>1236.02522123894</v>
      </c>
      <c r="M210" s="18"/>
      <c r="N210" s="18">
        <f t="shared" si="72"/>
        <v>30.9006305309734</v>
      </c>
      <c r="O210" s="18">
        <f t="shared" si="73"/>
        <v>18.5403783185841</v>
      </c>
      <c r="P210" s="18">
        <f t="shared" si="74"/>
        <v>24.7205044247788</v>
      </c>
      <c r="Q210" s="18"/>
      <c r="R210" s="26">
        <f t="shared" si="75"/>
        <v>1161.8637079646</v>
      </c>
      <c r="S210" s="15"/>
    </row>
    <row r="211" s="1" customFormat="1" ht="13.5" hidden="1" outlineLevel="2" spans="1:19">
      <c r="A211" s="15">
        <v>214</v>
      </c>
      <c r="B211" s="15" t="s">
        <v>493</v>
      </c>
      <c r="C211" s="16" t="s">
        <v>351</v>
      </c>
      <c r="D211" s="15" t="s">
        <v>523</v>
      </c>
      <c r="E211" s="15">
        <v>30</v>
      </c>
      <c r="F211" s="17"/>
      <c r="G211" s="18" t="e">
        <f>VLOOKUP(C211,#REF!,8,FALSE)</f>
        <v>#REF!</v>
      </c>
      <c r="H211" s="17">
        <v>1078.2209</v>
      </c>
      <c r="I211" s="18"/>
      <c r="J211" s="18">
        <f t="shared" si="70"/>
        <v>124.04311238938</v>
      </c>
      <c r="K211" s="18"/>
      <c r="L211" s="18">
        <f t="shared" si="71"/>
        <v>954.177787610619</v>
      </c>
      <c r="M211" s="18"/>
      <c r="N211" s="18">
        <f t="shared" si="72"/>
        <v>23.8544446902655</v>
      </c>
      <c r="O211" s="18">
        <f t="shared" si="73"/>
        <v>14.3126668141593</v>
      </c>
      <c r="P211" s="18">
        <f t="shared" si="74"/>
        <v>19.0835557522124</v>
      </c>
      <c r="Q211" s="18"/>
      <c r="R211" s="26">
        <f t="shared" si="75"/>
        <v>896.927120353982</v>
      </c>
      <c r="S211" s="15"/>
    </row>
    <row r="212" s="1" customFormat="1" ht="13.5" hidden="1" outlineLevel="2" spans="1:19">
      <c r="A212" s="15">
        <v>215</v>
      </c>
      <c r="B212" s="15" t="s">
        <v>493</v>
      </c>
      <c r="C212" s="16" t="s">
        <v>524</v>
      </c>
      <c r="D212" s="15" t="s">
        <v>525</v>
      </c>
      <c r="E212" s="15">
        <v>30</v>
      </c>
      <c r="F212" s="17"/>
      <c r="G212" s="18" t="e">
        <f>VLOOKUP(C212,#REF!,8,FALSE)</f>
        <v>#REF!</v>
      </c>
      <c r="H212" s="17">
        <v>1482.1314</v>
      </c>
      <c r="I212" s="18"/>
      <c r="J212" s="18">
        <f t="shared" si="70"/>
        <v>170.510692035398</v>
      </c>
      <c r="K212" s="18"/>
      <c r="L212" s="18">
        <f t="shared" si="71"/>
        <v>1311.6207079646</v>
      </c>
      <c r="M212" s="18"/>
      <c r="N212" s="18">
        <f t="shared" si="72"/>
        <v>32.790517699115</v>
      </c>
      <c r="O212" s="18">
        <f t="shared" si="73"/>
        <v>19.674310619469</v>
      </c>
      <c r="P212" s="18">
        <f t="shared" si="74"/>
        <v>26.232414159292</v>
      </c>
      <c r="Q212" s="18"/>
      <c r="R212" s="26">
        <f t="shared" si="75"/>
        <v>1232.92346548672</v>
      </c>
      <c r="S212" s="15"/>
    </row>
    <row r="213" s="1" customFormat="1" ht="13.5" hidden="1" outlineLevel="2" spans="1:19">
      <c r="A213" s="15">
        <v>216</v>
      </c>
      <c r="B213" s="15" t="s">
        <v>493</v>
      </c>
      <c r="C213" s="16" t="s">
        <v>526</v>
      </c>
      <c r="D213" s="15" t="s">
        <v>527</v>
      </c>
      <c r="E213" s="15">
        <v>30</v>
      </c>
      <c r="F213" s="17"/>
      <c r="G213" s="18" t="e">
        <f>VLOOKUP(C213,#REF!,8,FALSE)</f>
        <v>#REF!</v>
      </c>
      <c r="H213" s="17">
        <v>1667.1152</v>
      </c>
      <c r="I213" s="18"/>
      <c r="J213" s="18">
        <f t="shared" si="70"/>
        <v>191.792014159292</v>
      </c>
      <c r="K213" s="18"/>
      <c r="L213" s="18">
        <f t="shared" si="71"/>
        <v>1475.32318584071</v>
      </c>
      <c r="M213" s="18"/>
      <c r="N213" s="18">
        <f t="shared" si="72"/>
        <v>36.8830796460177</v>
      </c>
      <c r="O213" s="18">
        <f t="shared" si="73"/>
        <v>22.1298477876106</v>
      </c>
      <c r="P213" s="18">
        <f t="shared" si="74"/>
        <v>29.5064637168142</v>
      </c>
      <c r="Q213" s="18"/>
      <c r="R213" s="26">
        <f t="shared" si="75"/>
        <v>1386.80379469027</v>
      </c>
      <c r="S213" s="15"/>
    </row>
    <row r="214" s="1" customFormat="1" ht="13.5" hidden="1" outlineLevel="2" spans="1:19">
      <c r="A214" s="15">
        <v>217</v>
      </c>
      <c r="B214" s="15" t="s">
        <v>493</v>
      </c>
      <c r="C214" s="16" t="s">
        <v>528</v>
      </c>
      <c r="D214" s="71" t="s">
        <v>529</v>
      </c>
      <c r="E214" s="15">
        <v>30</v>
      </c>
      <c r="F214" s="17"/>
      <c r="G214" s="18" t="e">
        <f>VLOOKUP(C214,#REF!,8,FALSE)</f>
        <v>#REF!</v>
      </c>
      <c r="H214" s="17">
        <v>1610.5496</v>
      </c>
      <c r="I214" s="18"/>
      <c r="J214" s="18">
        <f t="shared" si="70"/>
        <v>185.284467256637</v>
      </c>
      <c r="K214" s="18"/>
      <c r="L214" s="18">
        <f t="shared" si="71"/>
        <v>1425.26513274336</v>
      </c>
      <c r="M214" s="18"/>
      <c r="N214" s="18">
        <f t="shared" si="72"/>
        <v>35.6316283185841</v>
      </c>
      <c r="O214" s="18">
        <f t="shared" si="73"/>
        <v>21.3789769911504</v>
      </c>
      <c r="P214" s="18">
        <f t="shared" si="74"/>
        <v>28.5053026548673</v>
      </c>
      <c r="Q214" s="18"/>
      <c r="R214" s="26">
        <f t="shared" si="75"/>
        <v>1339.74922477876</v>
      </c>
      <c r="S214" s="15"/>
    </row>
    <row r="215" s="2" customFormat="1" ht="13.5" hidden="1" outlineLevel="1" collapsed="1" spans="1:19">
      <c r="A215" s="19"/>
      <c r="B215" s="19" t="s">
        <v>530</v>
      </c>
      <c r="C215" s="20"/>
      <c r="D215" s="19"/>
      <c r="E215" s="19"/>
      <c r="F215" s="21">
        <f>SUBTOTAL(9,F197:F214)</f>
        <v>0</v>
      </c>
      <c r="G215" s="21"/>
      <c r="H215" s="21"/>
      <c r="I215" s="21"/>
      <c r="J215" s="21">
        <f t="shared" ref="J215:R215" si="76">SUBTOTAL(9,J197:J214)</f>
        <v>0</v>
      </c>
      <c r="K215" s="21"/>
      <c r="L215" s="21">
        <f t="shared" si="76"/>
        <v>0</v>
      </c>
      <c r="M215" s="21"/>
      <c r="N215" s="21">
        <f t="shared" si="76"/>
        <v>0</v>
      </c>
      <c r="O215" s="21">
        <f t="shared" si="76"/>
        <v>0</v>
      </c>
      <c r="P215" s="21">
        <f t="shared" si="76"/>
        <v>0</v>
      </c>
      <c r="Q215" s="21">
        <f t="shared" si="76"/>
        <v>0</v>
      </c>
      <c r="R215" s="21">
        <f t="shared" si="76"/>
        <v>0</v>
      </c>
      <c r="S215" s="19"/>
    </row>
    <row r="216" s="1" customFormat="1" ht="13.5" hidden="1" outlineLevel="2" spans="1:19">
      <c r="A216" s="15">
        <v>219</v>
      </c>
      <c r="B216" s="15" t="s">
        <v>531</v>
      </c>
      <c r="C216" s="16" t="s">
        <v>532</v>
      </c>
      <c r="D216" s="15" t="s">
        <v>533</v>
      </c>
      <c r="E216" s="15">
        <v>30</v>
      </c>
      <c r="F216" s="17"/>
      <c r="G216" s="18" t="e">
        <f>VLOOKUP(C216,#REF!,8,FALSE)</f>
        <v>#REF!</v>
      </c>
      <c r="H216" s="17">
        <v>1647.8751</v>
      </c>
      <c r="I216" s="18"/>
      <c r="J216" s="18">
        <f t="shared" ref="J216:J230" si="77">(H216+I216)/1.13*0.13</f>
        <v>189.578551327434</v>
      </c>
      <c r="K216" s="18"/>
      <c r="L216" s="18">
        <f t="shared" ref="L216:L230" si="78">(H216+I216)-J216+(K216)</f>
        <v>1458.29654867257</v>
      </c>
      <c r="M216" s="18"/>
      <c r="N216" s="18">
        <f t="shared" ref="N216:N230" si="79">L216*0.025</f>
        <v>36.4574137168142</v>
      </c>
      <c r="O216" s="18">
        <f t="shared" ref="O216:O230" si="80">L216*0.015</f>
        <v>21.8744482300885</v>
      </c>
      <c r="P216" s="18">
        <f t="shared" ref="P216:P230" si="81">L216*0.02</f>
        <v>29.1659309734513</v>
      </c>
      <c r="Q216" s="18"/>
      <c r="R216" s="26">
        <f t="shared" ref="R216:R230" si="82">L216-N216-O216-P216-Q216</f>
        <v>1370.79875575221</v>
      </c>
      <c r="S216" s="15"/>
    </row>
    <row r="217" s="1" customFormat="1" ht="13.5" hidden="1" outlineLevel="2" spans="1:19">
      <c r="A217" s="15">
        <v>220</v>
      </c>
      <c r="B217" s="15" t="s">
        <v>531</v>
      </c>
      <c r="C217" s="16" t="s">
        <v>534</v>
      </c>
      <c r="D217" s="15" t="s">
        <v>535</v>
      </c>
      <c r="E217" s="15">
        <v>30</v>
      </c>
      <c r="F217" s="17"/>
      <c r="G217" s="18" t="e">
        <f>VLOOKUP(C217,#REF!,8,FALSE)</f>
        <v>#REF!</v>
      </c>
      <c r="H217" s="17">
        <v>1646.191</v>
      </c>
      <c r="I217" s="18"/>
      <c r="J217" s="18">
        <f t="shared" si="77"/>
        <v>189.384805309735</v>
      </c>
      <c r="K217" s="18"/>
      <c r="L217" s="18">
        <f t="shared" si="78"/>
        <v>1456.80619469027</v>
      </c>
      <c r="M217" s="18"/>
      <c r="N217" s="18">
        <f t="shared" si="79"/>
        <v>36.4201548672566</v>
      </c>
      <c r="O217" s="18">
        <f t="shared" si="80"/>
        <v>21.852092920354</v>
      </c>
      <c r="P217" s="18">
        <f t="shared" si="81"/>
        <v>29.1361238938053</v>
      </c>
      <c r="Q217" s="18"/>
      <c r="R217" s="26">
        <f t="shared" si="82"/>
        <v>1369.39782300885</v>
      </c>
      <c r="S217" s="15"/>
    </row>
    <row r="218" s="1" customFormat="1" ht="13.5" hidden="1" outlineLevel="2" spans="1:19">
      <c r="A218" s="15">
        <v>221</v>
      </c>
      <c r="B218" s="15" t="s">
        <v>531</v>
      </c>
      <c r="C218" s="16" t="s">
        <v>536</v>
      </c>
      <c r="D218" s="15" t="s">
        <v>537</v>
      </c>
      <c r="E218" s="15">
        <v>30</v>
      </c>
      <c r="F218" s="17"/>
      <c r="G218" s="18" t="e">
        <f>VLOOKUP(C218,#REF!,8,FALSE)</f>
        <v>#REF!</v>
      </c>
      <c r="H218" s="17">
        <v>1421.6049</v>
      </c>
      <c r="I218" s="18"/>
      <c r="J218" s="18">
        <f t="shared" si="77"/>
        <v>163.547466371681</v>
      </c>
      <c r="K218" s="18"/>
      <c r="L218" s="18">
        <f t="shared" si="78"/>
        <v>1258.05743362832</v>
      </c>
      <c r="M218" s="18"/>
      <c r="N218" s="18">
        <f t="shared" si="79"/>
        <v>31.451435840708</v>
      </c>
      <c r="O218" s="18">
        <f t="shared" si="80"/>
        <v>18.8708615044248</v>
      </c>
      <c r="P218" s="18">
        <f t="shared" si="81"/>
        <v>25.1611486725664</v>
      </c>
      <c r="Q218" s="18"/>
      <c r="R218" s="26">
        <f t="shared" si="82"/>
        <v>1182.57398761062</v>
      </c>
      <c r="S218" s="15"/>
    </row>
    <row r="219" s="1" customFormat="1" ht="13.5" hidden="1" outlineLevel="2" spans="1:19">
      <c r="A219" s="15">
        <v>222</v>
      </c>
      <c r="B219" s="15" t="s">
        <v>531</v>
      </c>
      <c r="C219" s="16" t="s">
        <v>538</v>
      </c>
      <c r="D219" s="15" t="s">
        <v>539</v>
      </c>
      <c r="E219" s="15">
        <v>30</v>
      </c>
      <c r="F219" s="17"/>
      <c r="G219" s="18" t="e">
        <f>VLOOKUP(C219,#REF!,8,FALSE)</f>
        <v>#REF!</v>
      </c>
      <c r="H219" s="17">
        <v>1192.4965</v>
      </c>
      <c r="I219" s="18"/>
      <c r="J219" s="18">
        <f t="shared" si="77"/>
        <v>137.189862831859</v>
      </c>
      <c r="K219" s="18"/>
      <c r="L219" s="18">
        <f t="shared" si="78"/>
        <v>1055.30663716814</v>
      </c>
      <c r="M219" s="18"/>
      <c r="N219" s="18">
        <f t="shared" si="79"/>
        <v>26.3826659292036</v>
      </c>
      <c r="O219" s="18">
        <f t="shared" si="80"/>
        <v>15.8295995575221</v>
      </c>
      <c r="P219" s="18">
        <f t="shared" si="81"/>
        <v>21.1061327433628</v>
      </c>
      <c r="Q219" s="18"/>
      <c r="R219" s="26">
        <f t="shared" si="82"/>
        <v>991.988238938054</v>
      </c>
      <c r="S219" s="15"/>
    </row>
    <row r="220" s="1" customFormat="1" ht="13.5" hidden="1" outlineLevel="2" spans="1:19">
      <c r="A220" s="15">
        <v>223</v>
      </c>
      <c r="B220" s="15" t="s">
        <v>531</v>
      </c>
      <c r="C220" s="16" t="s">
        <v>540</v>
      </c>
      <c r="D220" s="15" t="s">
        <v>541</v>
      </c>
      <c r="E220" s="15">
        <v>30</v>
      </c>
      <c r="F220" s="17"/>
      <c r="G220" s="18" t="e">
        <f>VLOOKUP(C220,#REF!,8,FALSE)</f>
        <v>#REF!</v>
      </c>
      <c r="H220" s="17">
        <v>1656.371</v>
      </c>
      <c r="I220" s="18"/>
      <c r="J220" s="18">
        <f t="shared" si="77"/>
        <v>190.555955752212</v>
      </c>
      <c r="K220" s="18"/>
      <c r="L220" s="18">
        <f t="shared" si="78"/>
        <v>1465.81504424779</v>
      </c>
      <c r="M220" s="18"/>
      <c r="N220" s="18">
        <f t="shared" si="79"/>
        <v>36.6453761061947</v>
      </c>
      <c r="O220" s="18">
        <f t="shared" si="80"/>
        <v>21.9872256637168</v>
      </c>
      <c r="P220" s="18">
        <f t="shared" si="81"/>
        <v>29.3163008849557</v>
      </c>
      <c r="Q220" s="18"/>
      <c r="R220" s="26">
        <f t="shared" si="82"/>
        <v>1377.86614159292</v>
      </c>
      <c r="S220" s="15"/>
    </row>
    <row r="221" s="1" customFormat="1" ht="13.5" hidden="1" outlineLevel="2" spans="1:19">
      <c r="A221" s="15">
        <v>224</v>
      </c>
      <c r="B221" s="15" t="s">
        <v>531</v>
      </c>
      <c r="C221" s="16" t="s">
        <v>542</v>
      </c>
      <c r="D221" s="15" t="s">
        <v>543</v>
      </c>
      <c r="E221" s="15">
        <v>30</v>
      </c>
      <c r="F221" s="17"/>
      <c r="G221" s="18" t="e">
        <f>VLOOKUP(C221,#REF!,8,FALSE)</f>
        <v>#REF!</v>
      </c>
      <c r="H221" s="17">
        <v>1462.3357</v>
      </c>
      <c r="I221" s="18"/>
      <c r="J221" s="18">
        <f t="shared" si="77"/>
        <v>168.233310619469</v>
      </c>
      <c r="K221" s="18"/>
      <c r="L221" s="18">
        <f t="shared" si="78"/>
        <v>1294.10238938053</v>
      </c>
      <c r="M221" s="18"/>
      <c r="N221" s="18">
        <f t="shared" si="79"/>
        <v>32.3525597345133</v>
      </c>
      <c r="O221" s="18">
        <f t="shared" si="80"/>
        <v>19.411535840708</v>
      </c>
      <c r="P221" s="18">
        <f t="shared" si="81"/>
        <v>25.8820477876106</v>
      </c>
      <c r="Q221" s="18"/>
      <c r="R221" s="26">
        <f t="shared" si="82"/>
        <v>1216.4562460177</v>
      </c>
      <c r="S221" s="15"/>
    </row>
    <row r="222" s="1" customFormat="1" ht="13.5" hidden="1" outlineLevel="2" spans="1:19">
      <c r="A222" s="15">
        <v>225</v>
      </c>
      <c r="B222" s="15" t="s">
        <v>531</v>
      </c>
      <c r="C222" s="16" t="s">
        <v>544</v>
      </c>
      <c r="D222" s="15" t="s">
        <v>545</v>
      </c>
      <c r="E222" s="15">
        <v>30</v>
      </c>
      <c r="F222" s="17"/>
      <c r="G222" s="18" t="e">
        <f>VLOOKUP(C222,#REF!,8,FALSE)</f>
        <v>#REF!</v>
      </c>
      <c r="H222" s="17">
        <v>1553.9776</v>
      </c>
      <c r="I222" s="18"/>
      <c r="J222" s="18">
        <f t="shared" si="77"/>
        <v>178.776184070796</v>
      </c>
      <c r="K222" s="18"/>
      <c r="L222" s="18">
        <f t="shared" si="78"/>
        <v>1375.2014159292</v>
      </c>
      <c r="M222" s="18"/>
      <c r="N222" s="18">
        <f t="shared" si="79"/>
        <v>34.3800353982301</v>
      </c>
      <c r="O222" s="18">
        <f t="shared" si="80"/>
        <v>20.628021238938</v>
      </c>
      <c r="P222" s="18">
        <f t="shared" si="81"/>
        <v>27.5040283185841</v>
      </c>
      <c r="Q222" s="18"/>
      <c r="R222" s="26">
        <f t="shared" si="82"/>
        <v>1292.68933097345</v>
      </c>
      <c r="S222" s="15"/>
    </row>
    <row r="223" s="1" customFormat="1" ht="13.5" hidden="1" outlineLevel="2" spans="1:19">
      <c r="A223" s="15">
        <v>226</v>
      </c>
      <c r="B223" s="15" t="s">
        <v>531</v>
      </c>
      <c r="C223" s="16" t="s">
        <v>546</v>
      </c>
      <c r="D223" s="15" t="s">
        <v>547</v>
      </c>
      <c r="E223" s="15">
        <v>30</v>
      </c>
      <c r="F223" s="17"/>
      <c r="G223" s="18" t="e">
        <f>VLOOKUP(C223,#REF!,8,FALSE)</f>
        <v>#REF!</v>
      </c>
      <c r="H223" s="17">
        <v>1690.8856</v>
      </c>
      <c r="I223" s="18"/>
      <c r="J223" s="18">
        <f t="shared" si="77"/>
        <v>194.526661946903</v>
      </c>
      <c r="K223" s="18"/>
      <c r="L223" s="18">
        <f t="shared" si="78"/>
        <v>1496.3589380531</v>
      </c>
      <c r="M223" s="18"/>
      <c r="N223" s="18">
        <f t="shared" si="79"/>
        <v>37.4089734513274</v>
      </c>
      <c r="O223" s="18">
        <f t="shared" si="80"/>
        <v>22.4453840707965</v>
      </c>
      <c r="P223" s="18">
        <f t="shared" si="81"/>
        <v>29.927178761062</v>
      </c>
      <c r="Q223" s="18"/>
      <c r="R223" s="26">
        <f t="shared" si="82"/>
        <v>1406.57740176991</v>
      </c>
      <c r="S223" s="15"/>
    </row>
    <row r="224" s="1" customFormat="1" ht="13.5" hidden="1" outlineLevel="2" spans="1:19">
      <c r="A224" s="15">
        <v>227</v>
      </c>
      <c r="B224" s="15" t="s">
        <v>531</v>
      </c>
      <c r="C224" s="16" t="s">
        <v>548</v>
      </c>
      <c r="D224" s="15" t="s">
        <v>549</v>
      </c>
      <c r="E224" s="15">
        <v>30</v>
      </c>
      <c r="F224" s="17"/>
      <c r="G224" s="18" t="e">
        <f>VLOOKUP(C224,#REF!,8,FALSE)</f>
        <v>#REF!</v>
      </c>
      <c r="H224" s="17">
        <v>2783.8169</v>
      </c>
      <c r="I224" s="18"/>
      <c r="J224" s="18">
        <f t="shared" si="77"/>
        <v>320.262121238938</v>
      </c>
      <c r="K224" s="18"/>
      <c r="L224" s="18">
        <f t="shared" si="78"/>
        <v>2463.55477876106</v>
      </c>
      <c r="M224" s="18"/>
      <c r="N224" s="18">
        <f t="shared" si="79"/>
        <v>61.5888694690266</v>
      </c>
      <c r="O224" s="18">
        <f t="shared" si="80"/>
        <v>36.9533216814159</v>
      </c>
      <c r="P224" s="18">
        <f t="shared" si="81"/>
        <v>49.2710955752213</v>
      </c>
      <c r="Q224" s="18"/>
      <c r="R224" s="26">
        <f t="shared" si="82"/>
        <v>2315.7414920354</v>
      </c>
      <c r="S224" s="15"/>
    </row>
    <row r="225" s="1" customFormat="1" ht="13.5" outlineLevel="2" spans="1:20">
      <c r="A225" s="15">
        <v>229</v>
      </c>
      <c r="B225" s="15" t="s">
        <v>531</v>
      </c>
      <c r="C225" s="16" t="s">
        <v>551</v>
      </c>
      <c r="D225" s="15" t="s">
        <v>552</v>
      </c>
      <c r="E225" s="15">
        <v>30</v>
      </c>
      <c r="F225" s="17"/>
      <c r="G225" s="18" t="e">
        <f>VLOOKUP(C225,#REF!,8,FALSE)</f>
        <v>#REF!</v>
      </c>
      <c r="H225" s="17">
        <v>1469.6955</v>
      </c>
      <c r="I225" s="18"/>
      <c r="J225" s="18">
        <f t="shared" si="77"/>
        <v>169.080013274336</v>
      </c>
      <c r="K225" s="18"/>
      <c r="L225" s="18">
        <f t="shared" si="78"/>
        <v>1300.61548672566</v>
      </c>
      <c r="M225" s="18"/>
      <c r="N225" s="18">
        <f t="shared" si="79"/>
        <v>32.5153871681416</v>
      </c>
      <c r="O225" s="18">
        <f t="shared" si="80"/>
        <v>19.509232300885</v>
      </c>
      <c r="P225" s="18">
        <f t="shared" si="81"/>
        <v>26.0123097345133</v>
      </c>
      <c r="Q225" s="26">
        <v>3308.19910619469</v>
      </c>
      <c r="R225" s="26">
        <v>0</v>
      </c>
      <c r="S225" s="26">
        <v>-2085.62628849558</v>
      </c>
      <c r="T225" s="5"/>
    </row>
    <row r="226" s="1" customFormat="1" ht="13.5" hidden="1" outlineLevel="2" spans="1:19">
      <c r="A226" s="15">
        <v>230</v>
      </c>
      <c r="B226" s="15" t="s">
        <v>531</v>
      </c>
      <c r="C226" s="16" t="s">
        <v>553</v>
      </c>
      <c r="D226" s="15" t="s">
        <v>554</v>
      </c>
      <c r="E226" s="15">
        <v>30</v>
      </c>
      <c r="F226" s="17"/>
      <c r="G226" s="18" t="e">
        <f>VLOOKUP(C226,#REF!,8,FALSE)</f>
        <v>#REF!</v>
      </c>
      <c r="H226" s="17">
        <v>1606.0114</v>
      </c>
      <c r="I226" s="18"/>
      <c r="J226" s="18">
        <f t="shared" si="77"/>
        <v>184.762373451327</v>
      </c>
      <c r="K226" s="18"/>
      <c r="L226" s="18">
        <f t="shared" si="78"/>
        <v>1421.24902654867</v>
      </c>
      <c r="M226" s="18"/>
      <c r="N226" s="18">
        <f t="shared" si="79"/>
        <v>35.5312256637168</v>
      </c>
      <c r="O226" s="18">
        <f t="shared" si="80"/>
        <v>21.3187353982301</v>
      </c>
      <c r="P226" s="18">
        <f t="shared" si="81"/>
        <v>28.4249805309734</v>
      </c>
      <c r="Q226" s="18"/>
      <c r="R226" s="26">
        <f t="shared" si="82"/>
        <v>1335.97408495575</v>
      </c>
      <c r="S226" s="15"/>
    </row>
    <row r="227" s="1" customFormat="1" ht="13.5" hidden="1" outlineLevel="2" spans="1:19">
      <c r="A227" s="15">
        <v>231</v>
      </c>
      <c r="B227" s="15" t="s">
        <v>531</v>
      </c>
      <c r="C227" s="16" t="s">
        <v>555</v>
      </c>
      <c r="D227" s="15" t="s">
        <v>556</v>
      </c>
      <c r="E227" s="15">
        <v>30</v>
      </c>
      <c r="F227" s="17"/>
      <c r="G227" s="18" t="e">
        <f>VLOOKUP(C227,#REF!,8,FALSE)</f>
        <v>#REF!</v>
      </c>
      <c r="H227" s="17">
        <v>1650.7046</v>
      </c>
      <c r="I227" s="18"/>
      <c r="J227" s="18">
        <f t="shared" si="77"/>
        <v>189.904069026549</v>
      </c>
      <c r="K227" s="18"/>
      <c r="L227" s="18">
        <f t="shared" si="78"/>
        <v>1460.80053097345</v>
      </c>
      <c r="M227" s="18"/>
      <c r="N227" s="18">
        <f t="shared" si="79"/>
        <v>36.5200132743363</v>
      </c>
      <c r="O227" s="18">
        <f t="shared" si="80"/>
        <v>21.9120079646018</v>
      </c>
      <c r="P227" s="18">
        <f t="shared" si="81"/>
        <v>29.216010619469</v>
      </c>
      <c r="Q227" s="18"/>
      <c r="R227" s="26">
        <f t="shared" si="82"/>
        <v>1373.15249911504</v>
      </c>
      <c r="S227" s="15"/>
    </row>
    <row r="228" s="1" customFormat="1" ht="13.5" hidden="1" outlineLevel="2" spans="1:19">
      <c r="A228" s="15">
        <v>232</v>
      </c>
      <c r="B228" s="15" t="s">
        <v>531</v>
      </c>
      <c r="C228" s="16" t="s">
        <v>557</v>
      </c>
      <c r="D228" s="15" t="s">
        <v>558</v>
      </c>
      <c r="E228" s="15">
        <v>30</v>
      </c>
      <c r="F228" s="17"/>
      <c r="G228" s="18" t="e">
        <f>VLOOKUP(C228,#REF!,8,FALSE)</f>
        <v>#REF!</v>
      </c>
      <c r="H228" s="17">
        <v>1528.5197</v>
      </c>
      <c r="I228" s="18"/>
      <c r="J228" s="18">
        <f t="shared" si="77"/>
        <v>175.847399115044</v>
      </c>
      <c r="K228" s="18"/>
      <c r="L228" s="18">
        <f t="shared" si="78"/>
        <v>1352.67230088496</v>
      </c>
      <c r="M228" s="18"/>
      <c r="N228" s="18">
        <f t="shared" si="79"/>
        <v>33.8168075221239</v>
      </c>
      <c r="O228" s="18">
        <f t="shared" si="80"/>
        <v>20.2900845132743</v>
      </c>
      <c r="P228" s="18">
        <f t="shared" si="81"/>
        <v>27.0534460176991</v>
      </c>
      <c r="Q228" s="18"/>
      <c r="R228" s="26">
        <f t="shared" si="82"/>
        <v>1271.51196283186</v>
      </c>
      <c r="S228" s="15"/>
    </row>
    <row r="229" s="1" customFormat="1" ht="13.5" hidden="1" outlineLevel="2" spans="1:19">
      <c r="A229" s="15">
        <v>233</v>
      </c>
      <c r="B229" s="15" t="s">
        <v>531</v>
      </c>
      <c r="C229" s="16" t="s">
        <v>559</v>
      </c>
      <c r="D229" s="15" t="s">
        <v>560</v>
      </c>
      <c r="E229" s="15">
        <v>30</v>
      </c>
      <c r="F229" s="17"/>
      <c r="G229" s="18" t="e">
        <f>VLOOKUP(C229,#REF!,8,FALSE)</f>
        <v>#REF!</v>
      </c>
      <c r="H229" s="17">
        <v>1635.4429</v>
      </c>
      <c r="I229" s="18"/>
      <c r="J229" s="18">
        <f t="shared" si="77"/>
        <v>188.148298230088</v>
      </c>
      <c r="K229" s="18"/>
      <c r="L229" s="18">
        <f t="shared" si="78"/>
        <v>1447.29460176991</v>
      </c>
      <c r="M229" s="18"/>
      <c r="N229" s="18">
        <f t="shared" si="79"/>
        <v>36.1823650442478</v>
      </c>
      <c r="O229" s="18">
        <f t="shared" si="80"/>
        <v>21.7094190265487</v>
      </c>
      <c r="P229" s="18">
        <f t="shared" si="81"/>
        <v>28.9458920353982</v>
      </c>
      <c r="Q229" s="18"/>
      <c r="R229" s="26">
        <f t="shared" si="82"/>
        <v>1360.45692566372</v>
      </c>
      <c r="S229" s="15"/>
    </row>
    <row r="230" s="1" customFormat="1" ht="13.5" hidden="1" outlineLevel="2" spans="1:19">
      <c r="A230" s="15">
        <v>234</v>
      </c>
      <c r="B230" s="15" t="s">
        <v>531</v>
      </c>
      <c r="C230" s="16" t="s">
        <v>561</v>
      </c>
      <c r="D230" s="15" t="s">
        <v>562</v>
      </c>
      <c r="E230" s="15">
        <v>30</v>
      </c>
      <c r="F230" s="17"/>
      <c r="G230" s="18" t="e">
        <f>VLOOKUP(C230,#REF!,8,FALSE)</f>
        <v>#REF!</v>
      </c>
      <c r="H230" s="17">
        <v>1594.7142</v>
      </c>
      <c r="I230" s="18"/>
      <c r="J230" s="18">
        <f t="shared" si="77"/>
        <v>183.462695575221</v>
      </c>
      <c r="K230" s="18"/>
      <c r="L230" s="18">
        <f t="shared" si="78"/>
        <v>1411.25150442478</v>
      </c>
      <c r="M230" s="18"/>
      <c r="N230" s="18">
        <f t="shared" si="79"/>
        <v>35.2812876106195</v>
      </c>
      <c r="O230" s="18">
        <f t="shared" si="80"/>
        <v>21.1687725663717</v>
      </c>
      <c r="P230" s="18">
        <f t="shared" si="81"/>
        <v>28.2250300884956</v>
      </c>
      <c r="Q230" s="18"/>
      <c r="R230" s="26">
        <f t="shared" si="82"/>
        <v>1326.57641415929</v>
      </c>
      <c r="S230" s="15"/>
    </row>
    <row r="231" s="2" customFormat="1" ht="13.5" hidden="1" outlineLevel="1" spans="1:19">
      <c r="A231" s="19"/>
      <c r="B231" s="19" t="s">
        <v>563</v>
      </c>
      <c r="C231" s="20"/>
      <c r="D231" s="19"/>
      <c r="E231" s="19"/>
      <c r="F231" s="21">
        <f>SUBTOTAL(9,F216:F230)</f>
        <v>0</v>
      </c>
      <c r="G231" s="21"/>
      <c r="H231" s="21"/>
      <c r="I231" s="21"/>
      <c r="J231" s="21">
        <f t="shared" ref="J231:R231" si="83">SUBTOTAL(9,J216:J230)</f>
        <v>169.080013274336</v>
      </c>
      <c r="K231" s="21"/>
      <c r="L231" s="21">
        <f t="shared" si="83"/>
        <v>1300.61548672566</v>
      </c>
      <c r="M231" s="21"/>
      <c r="N231" s="21">
        <f t="shared" si="83"/>
        <v>32.5153871681416</v>
      </c>
      <c r="O231" s="21">
        <f t="shared" si="83"/>
        <v>19.509232300885</v>
      </c>
      <c r="P231" s="21">
        <f t="shared" si="83"/>
        <v>26.0123097345133</v>
      </c>
      <c r="Q231" s="21">
        <f t="shared" si="83"/>
        <v>3308.19910619469</v>
      </c>
      <c r="R231" s="21">
        <f t="shared" si="83"/>
        <v>0</v>
      </c>
      <c r="S231" s="19"/>
    </row>
    <row r="232" s="1" customFormat="1" ht="13.5" hidden="1" outlineLevel="2" spans="1:19">
      <c r="A232" s="15">
        <v>235</v>
      </c>
      <c r="B232" s="15" t="s">
        <v>564</v>
      </c>
      <c r="C232" s="16" t="s">
        <v>565</v>
      </c>
      <c r="D232" s="15" t="s">
        <v>566</v>
      </c>
      <c r="E232" s="15">
        <v>30</v>
      </c>
      <c r="F232" s="17"/>
      <c r="G232" s="18" t="e">
        <f>VLOOKUP(C232,#REF!,8,FALSE)</f>
        <v>#REF!</v>
      </c>
      <c r="H232" s="17">
        <v>1780.8178</v>
      </c>
      <c r="I232" s="18"/>
      <c r="J232" s="18">
        <f t="shared" ref="J232:J238" si="84">(H232+I232)/1.13*0.13</f>
        <v>204.872844247788</v>
      </c>
      <c r="K232" s="18"/>
      <c r="L232" s="18">
        <f t="shared" ref="L232:L238" si="85">(H232+I232)-J232+(K232)</f>
        <v>1575.94495575221</v>
      </c>
      <c r="M232" s="18"/>
      <c r="N232" s="18">
        <f t="shared" ref="N232:N238" si="86">L232*0.025</f>
        <v>39.3986238938053</v>
      </c>
      <c r="O232" s="18">
        <f t="shared" ref="O232:O238" si="87">L232*0.015</f>
        <v>23.6391743362832</v>
      </c>
      <c r="P232" s="18">
        <f t="shared" ref="P232:P238" si="88">L232*0.02</f>
        <v>31.5188991150443</v>
      </c>
      <c r="Q232" s="18"/>
      <c r="R232" s="26">
        <f t="shared" ref="R232:R238" si="89">L232-N232-O232-P232-Q232</f>
        <v>1481.38825840708</v>
      </c>
      <c r="S232" s="15"/>
    </row>
    <row r="233" s="1" customFormat="1" ht="13.5" hidden="1" outlineLevel="2" spans="1:19">
      <c r="A233" s="15">
        <v>236</v>
      </c>
      <c r="B233" s="15" t="s">
        <v>564</v>
      </c>
      <c r="C233" s="16" t="s">
        <v>567</v>
      </c>
      <c r="D233" s="15" t="s">
        <v>568</v>
      </c>
      <c r="E233" s="15">
        <v>30</v>
      </c>
      <c r="F233" s="17"/>
      <c r="G233" s="18" t="e">
        <f>VLOOKUP(C233,#REF!,8,FALSE)</f>
        <v>#REF!</v>
      </c>
      <c r="H233" s="17">
        <v>1570.3922</v>
      </c>
      <c r="I233" s="18"/>
      <c r="J233" s="18">
        <f t="shared" si="84"/>
        <v>180.664589380531</v>
      </c>
      <c r="K233" s="18"/>
      <c r="L233" s="18">
        <f t="shared" si="85"/>
        <v>1389.72761061947</v>
      </c>
      <c r="M233" s="18"/>
      <c r="N233" s="18">
        <f t="shared" si="86"/>
        <v>34.7431902654867</v>
      </c>
      <c r="O233" s="18">
        <f t="shared" si="87"/>
        <v>20.845914159292</v>
      </c>
      <c r="P233" s="18">
        <f t="shared" si="88"/>
        <v>27.7945522123894</v>
      </c>
      <c r="Q233" s="18"/>
      <c r="R233" s="26">
        <f t="shared" si="89"/>
        <v>1306.3439539823</v>
      </c>
      <c r="S233" s="15"/>
    </row>
    <row r="234" s="1" customFormat="1" ht="13.5" hidden="1" outlineLevel="2" spans="1:19">
      <c r="A234" s="15">
        <v>237</v>
      </c>
      <c r="B234" s="15" t="s">
        <v>564</v>
      </c>
      <c r="C234" s="16" t="s">
        <v>569</v>
      </c>
      <c r="D234" s="15" t="s">
        <v>570</v>
      </c>
      <c r="E234" s="15">
        <v>30</v>
      </c>
      <c r="F234" s="17"/>
      <c r="G234" s="18" t="e">
        <f>VLOOKUP(C234,#REF!,8,FALSE)</f>
        <v>#REF!</v>
      </c>
      <c r="H234" s="17">
        <v>1529.094</v>
      </c>
      <c r="I234" s="18"/>
      <c r="J234" s="18">
        <f t="shared" si="84"/>
        <v>175.913469026549</v>
      </c>
      <c r="K234" s="18"/>
      <c r="L234" s="18">
        <f t="shared" si="85"/>
        <v>1353.18053097345</v>
      </c>
      <c r="M234" s="18"/>
      <c r="N234" s="18">
        <f t="shared" si="86"/>
        <v>33.8295132743363</v>
      </c>
      <c r="O234" s="18">
        <f t="shared" si="87"/>
        <v>20.2977079646018</v>
      </c>
      <c r="P234" s="18">
        <f t="shared" si="88"/>
        <v>27.063610619469</v>
      </c>
      <c r="Q234" s="18"/>
      <c r="R234" s="26">
        <f t="shared" si="89"/>
        <v>1271.98969911504</v>
      </c>
      <c r="S234" s="15"/>
    </row>
    <row r="235" s="1" customFormat="1" ht="13.5" hidden="1" outlineLevel="2" spans="1:19">
      <c r="A235" s="15">
        <v>238</v>
      </c>
      <c r="B235" s="15" t="s">
        <v>564</v>
      </c>
      <c r="C235" s="16" t="s">
        <v>571</v>
      </c>
      <c r="D235" s="15" t="s">
        <v>572</v>
      </c>
      <c r="E235" s="15">
        <v>30</v>
      </c>
      <c r="F235" s="17"/>
      <c r="G235" s="18" t="e">
        <f>VLOOKUP(C235,#REF!,8,FALSE)</f>
        <v>#REF!</v>
      </c>
      <c r="H235" s="17">
        <v>1361.6351</v>
      </c>
      <c r="I235" s="18"/>
      <c r="J235" s="18">
        <f t="shared" si="84"/>
        <v>156.648285840708</v>
      </c>
      <c r="K235" s="18"/>
      <c r="L235" s="18">
        <f t="shared" si="85"/>
        <v>1204.98681415929</v>
      </c>
      <c r="M235" s="18"/>
      <c r="N235" s="18">
        <f t="shared" si="86"/>
        <v>30.1246703539823</v>
      </c>
      <c r="O235" s="18">
        <f t="shared" si="87"/>
        <v>18.0748022123894</v>
      </c>
      <c r="P235" s="18">
        <f t="shared" si="88"/>
        <v>24.0997362831858</v>
      </c>
      <c r="Q235" s="18"/>
      <c r="R235" s="26">
        <f t="shared" si="89"/>
        <v>1132.68760530973</v>
      </c>
      <c r="S235" s="15"/>
    </row>
    <row r="236" s="1" customFormat="1" ht="13.5" hidden="1" outlineLevel="2" spans="1:19">
      <c r="A236" s="15">
        <v>239</v>
      </c>
      <c r="B236" s="15" t="s">
        <v>564</v>
      </c>
      <c r="C236" s="16" t="s">
        <v>573</v>
      </c>
      <c r="D236" s="15" t="s">
        <v>574</v>
      </c>
      <c r="E236" s="15">
        <v>30</v>
      </c>
      <c r="F236" s="17"/>
      <c r="G236" s="18" t="e">
        <f>VLOOKUP(C236,#REF!,8,FALSE)</f>
        <v>#REF!</v>
      </c>
      <c r="H236" s="17">
        <v>1453.8458</v>
      </c>
      <c r="I236" s="18"/>
      <c r="J236" s="18">
        <f t="shared" si="84"/>
        <v>167.256596460177</v>
      </c>
      <c r="K236" s="18"/>
      <c r="L236" s="18">
        <f t="shared" si="85"/>
        <v>1286.58920353982</v>
      </c>
      <c r="M236" s="18"/>
      <c r="N236" s="18">
        <f t="shared" si="86"/>
        <v>32.1647300884956</v>
      </c>
      <c r="O236" s="18">
        <f t="shared" si="87"/>
        <v>19.2988380530973</v>
      </c>
      <c r="P236" s="18">
        <f t="shared" si="88"/>
        <v>25.7317840707965</v>
      </c>
      <c r="Q236" s="18"/>
      <c r="R236" s="26">
        <f t="shared" si="89"/>
        <v>1209.39385132743</v>
      </c>
      <c r="S236" s="15"/>
    </row>
    <row r="237" s="1" customFormat="1" ht="13.5" hidden="1" outlineLevel="2" spans="1:19">
      <c r="A237" s="15">
        <v>240</v>
      </c>
      <c r="B237" s="15" t="s">
        <v>564</v>
      </c>
      <c r="C237" s="16" t="s">
        <v>575</v>
      </c>
      <c r="D237" s="15" t="s">
        <v>576</v>
      </c>
      <c r="E237" s="15">
        <v>30</v>
      </c>
      <c r="F237" s="17"/>
      <c r="G237" s="18" t="e">
        <f>VLOOKUP(C237,#REF!,8,FALSE)</f>
        <v>#REF!</v>
      </c>
      <c r="H237" s="17">
        <v>1770.6439</v>
      </c>
      <c r="I237" s="18"/>
      <c r="J237" s="18">
        <f t="shared" si="84"/>
        <v>203.702395575221</v>
      </c>
      <c r="K237" s="18"/>
      <c r="L237" s="18">
        <f t="shared" si="85"/>
        <v>1566.94150442478</v>
      </c>
      <c r="M237" s="18"/>
      <c r="N237" s="18">
        <f t="shared" si="86"/>
        <v>39.1735376106195</v>
      </c>
      <c r="O237" s="18">
        <f t="shared" si="87"/>
        <v>23.5041225663717</v>
      </c>
      <c r="P237" s="18">
        <f t="shared" si="88"/>
        <v>31.3388300884956</v>
      </c>
      <c r="Q237" s="18"/>
      <c r="R237" s="26">
        <f t="shared" si="89"/>
        <v>1472.92501415929</v>
      </c>
      <c r="S237" s="15"/>
    </row>
    <row r="238" s="1" customFormat="1" ht="13.5" hidden="1" outlineLevel="2" spans="1:19">
      <c r="A238" s="15">
        <v>241</v>
      </c>
      <c r="B238" s="15" t="s">
        <v>564</v>
      </c>
      <c r="C238" s="16" t="s">
        <v>577</v>
      </c>
      <c r="D238" s="15" t="s">
        <v>578</v>
      </c>
      <c r="E238" s="15">
        <v>30</v>
      </c>
      <c r="F238" s="17"/>
      <c r="G238" s="18" t="e">
        <f>VLOOKUP(C238,#REF!,8,FALSE)</f>
        <v>#REF!</v>
      </c>
      <c r="H238" s="17">
        <v>1635.4372</v>
      </c>
      <c r="I238" s="18"/>
      <c r="J238" s="18">
        <f t="shared" si="84"/>
        <v>188.147642477876</v>
      </c>
      <c r="K238" s="18"/>
      <c r="L238" s="18">
        <f t="shared" si="85"/>
        <v>1447.28955752212</v>
      </c>
      <c r="M238" s="18"/>
      <c r="N238" s="18">
        <f t="shared" si="86"/>
        <v>36.1822389380531</v>
      </c>
      <c r="O238" s="18">
        <f t="shared" si="87"/>
        <v>21.7093433628318</v>
      </c>
      <c r="P238" s="18">
        <f t="shared" si="88"/>
        <v>28.9457911504425</v>
      </c>
      <c r="Q238" s="18"/>
      <c r="R238" s="26">
        <f t="shared" si="89"/>
        <v>1360.4521840708</v>
      </c>
      <c r="S238" s="15"/>
    </row>
    <row r="239" s="2" customFormat="1" ht="13.5" hidden="1" outlineLevel="1" collapsed="1" spans="1:19">
      <c r="A239" s="19"/>
      <c r="B239" s="19" t="s">
        <v>579</v>
      </c>
      <c r="C239" s="20"/>
      <c r="D239" s="19"/>
      <c r="E239" s="19"/>
      <c r="F239" s="21">
        <f>SUBTOTAL(9,F232:F238)</f>
        <v>0</v>
      </c>
      <c r="G239" s="21"/>
      <c r="H239" s="21"/>
      <c r="I239" s="21"/>
      <c r="J239" s="21">
        <f t="shared" ref="J239:R239" si="90">SUBTOTAL(9,J232:J238)</f>
        <v>0</v>
      </c>
      <c r="K239" s="21"/>
      <c r="L239" s="21">
        <f t="shared" si="90"/>
        <v>0</v>
      </c>
      <c r="M239" s="21"/>
      <c r="N239" s="21">
        <f t="shared" si="90"/>
        <v>0</v>
      </c>
      <c r="O239" s="21">
        <f t="shared" si="90"/>
        <v>0</v>
      </c>
      <c r="P239" s="21">
        <f t="shared" si="90"/>
        <v>0</v>
      </c>
      <c r="Q239" s="21">
        <f t="shared" si="90"/>
        <v>0</v>
      </c>
      <c r="R239" s="21">
        <f t="shared" si="90"/>
        <v>0</v>
      </c>
      <c r="S239" s="19"/>
    </row>
    <row r="240" s="1" customFormat="1" ht="13.5" hidden="1" outlineLevel="2" spans="1:19">
      <c r="A240" s="15">
        <v>242</v>
      </c>
      <c r="B240" s="15" t="s">
        <v>580</v>
      </c>
      <c r="C240" s="16" t="s">
        <v>581</v>
      </c>
      <c r="D240" s="15" t="s">
        <v>582</v>
      </c>
      <c r="E240" s="15">
        <v>30</v>
      </c>
      <c r="F240" s="17"/>
      <c r="G240" s="18" t="e">
        <f>VLOOKUP(C240,#REF!,8,FALSE)</f>
        <v>#REF!</v>
      </c>
      <c r="H240" s="17">
        <v>1733.871</v>
      </c>
      <c r="I240" s="18"/>
      <c r="J240" s="18">
        <f t="shared" ref="J240:J249" si="91">(H240+I240)/1.13*0.13</f>
        <v>199.471884955752</v>
      </c>
      <c r="K240" s="18"/>
      <c r="L240" s="18">
        <f t="shared" ref="L240:L249" si="92">(H240+I240)-J240+(K240)</f>
        <v>1534.39911504425</v>
      </c>
      <c r="M240" s="18"/>
      <c r="N240" s="18">
        <f t="shared" ref="N240:N249" si="93">L240*0.025</f>
        <v>38.3599778761062</v>
      </c>
      <c r="O240" s="18">
        <f t="shared" ref="O240:O249" si="94">L240*0.015</f>
        <v>23.0159867256637</v>
      </c>
      <c r="P240" s="18">
        <f t="shared" ref="P240:P249" si="95">L240*0.02</f>
        <v>30.687982300885</v>
      </c>
      <c r="Q240" s="18"/>
      <c r="R240" s="26">
        <f t="shared" ref="R240:R249" si="96">L240-N240-O240-P240-Q240</f>
        <v>1442.33516814159</v>
      </c>
      <c r="S240" s="15"/>
    </row>
    <row r="241" s="1" customFormat="1" ht="13.5" hidden="1" outlineLevel="2" spans="1:19">
      <c r="A241" s="15">
        <v>243</v>
      </c>
      <c r="B241" s="15" t="s">
        <v>580</v>
      </c>
      <c r="C241" s="16" t="s">
        <v>583</v>
      </c>
      <c r="D241" s="15" t="s">
        <v>584</v>
      </c>
      <c r="E241" s="15">
        <v>30</v>
      </c>
      <c r="F241" s="17"/>
      <c r="G241" s="18" t="e">
        <f>VLOOKUP(C241,#REF!,8,FALSE)</f>
        <v>#REF!</v>
      </c>
      <c r="H241" s="17">
        <v>1613.9421</v>
      </c>
      <c r="I241" s="18"/>
      <c r="J241" s="18">
        <f t="shared" si="91"/>
        <v>185.674754867257</v>
      </c>
      <c r="K241" s="18"/>
      <c r="L241" s="18">
        <f t="shared" si="92"/>
        <v>1428.26734513274</v>
      </c>
      <c r="M241" s="18"/>
      <c r="N241" s="18">
        <f t="shared" si="93"/>
        <v>35.7066836283186</v>
      </c>
      <c r="O241" s="18">
        <f t="shared" si="94"/>
        <v>21.4240101769911</v>
      </c>
      <c r="P241" s="18">
        <f t="shared" si="95"/>
        <v>28.5653469026549</v>
      </c>
      <c r="Q241" s="18"/>
      <c r="R241" s="26">
        <f t="shared" si="96"/>
        <v>1342.57130442478</v>
      </c>
      <c r="S241" s="15"/>
    </row>
    <row r="242" s="1" customFormat="1" ht="13.5" hidden="1" outlineLevel="2" spans="1:19">
      <c r="A242" s="15">
        <v>244</v>
      </c>
      <c r="B242" s="15" t="s">
        <v>580</v>
      </c>
      <c r="C242" s="16" t="s">
        <v>585</v>
      </c>
      <c r="D242" s="15" t="s">
        <v>586</v>
      </c>
      <c r="E242" s="15">
        <v>30</v>
      </c>
      <c r="F242" s="17"/>
      <c r="G242" s="18" t="e">
        <f>VLOOKUP(C242,#REF!,8,FALSE)</f>
        <v>#REF!</v>
      </c>
      <c r="H242" s="17">
        <v>1551.1474</v>
      </c>
      <c r="I242" s="18"/>
      <c r="J242" s="18">
        <f t="shared" si="91"/>
        <v>178.450585840708</v>
      </c>
      <c r="K242" s="18"/>
      <c r="L242" s="18">
        <f t="shared" si="92"/>
        <v>1372.69681415929</v>
      </c>
      <c r="M242" s="18"/>
      <c r="N242" s="18">
        <f t="shared" si="93"/>
        <v>34.3174203539823</v>
      </c>
      <c r="O242" s="18">
        <f t="shared" si="94"/>
        <v>20.5904522123894</v>
      </c>
      <c r="P242" s="18">
        <f t="shared" si="95"/>
        <v>27.4539362831858</v>
      </c>
      <c r="Q242" s="18"/>
      <c r="R242" s="26">
        <f t="shared" si="96"/>
        <v>1290.33500530973</v>
      </c>
      <c r="S242" s="15"/>
    </row>
    <row r="243" s="1" customFormat="1" ht="13.5" hidden="1" outlineLevel="2" spans="1:19">
      <c r="A243" s="15">
        <v>245</v>
      </c>
      <c r="B243" s="15" t="s">
        <v>580</v>
      </c>
      <c r="C243" s="16" t="s">
        <v>587</v>
      </c>
      <c r="D243" s="15" t="s">
        <v>588</v>
      </c>
      <c r="E243" s="15">
        <v>30</v>
      </c>
      <c r="F243" s="17"/>
      <c r="G243" s="18" t="e">
        <f>VLOOKUP(C243,#REF!,8,FALSE)</f>
        <v>#REF!</v>
      </c>
      <c r="H243" s="17">
        <v>1499.1097</v>
      </c>
      <c r="I243" s="18"/>
      <c r="J243" s="18">
        <f t="shared" si="91"/>
        <v>172.463947787611</v>
      </c>
      <c r="K243" s="18"/>
      <c r="L243" s="18">
        <f t="shared" si="92"/>
        <v>1326.64575221239</v>
      </c>
      <c r="M243" s="18"/>
      <c r="N243" s="18">
        <f t="shared" si="93"/>
        <v>33.1661438053097</v>
      </c>
      <c r="O243" s="18">
        <f t="shared" si="94"/>
        <v>19.8996862831858</v>
      </c>
      <c r="P243" s="18">
        <f t="shared" si="95"/>
        <v>26.5329150442478</v>
      </c>
      <c r="Q243" s="18"/>
      <c r="R243" s="26">
        <f t="shared" si="96"/>
        <v>1247.04700707965</v>
      </c>
      <c r="S243" s="15"/>
    </row>
    <row r="244" s="1" customFormat="1" ht="13.5" hidden="1" outlineLevel="2" spans="1:19">
      <c r="A244" s="15">
        <v>246</v>
      </c>
      <c r="B244" s="15" t="s">
        <v>580</v>
      </c>
      <c r="C244" s="16" t="s">
        <v>589</v>
      </c>
      <c r="D244" s="15" t="s">
        <v>590</v>
      </c>
      <c r="E244" s="15">
        <v>30</v>
      </c>
      <c r="F244" s="17"/>
      <c r="G244" s="18" t="e">
        <f>VLOOKUP(C244,#REF!,8,FALSE)</f>
        <v>#REF!</v>
      </c>
      <c r="H244" s="17">
        <v>1637.1466</v>
      </c>
      <c r="I244" s="18"/>
      <c r="J244" s="18">
        <f t="shared" si="91"/>
        <v>188.344299115044</v>
      </c>
      <c r="K244" s="18"/>
      <c r="L244" s="18">
        <f t="shared" si="92"/>
        <v>1448.80230088496</v>
      </c>
      <c r="M244" s="18"/>
      <c r="N244" s="18">
        <f t="shared" si="93"/>
        <v>36.2200575221239</v>
      </c>
      <c r="O244" s="18">
        <f t="shared" si="94"/>
        <v>21.7320345132743</v>
      </c>
      <c r="P244" s="18">
        <f t="shared" si="95"/>
        <v>28.9760460176991</v>
      </c>
      <c r="Q244" s="18"/>
      <c r="R244" s="26">
        <f t="shared" si="96"/>
        <v>1361.87416283186</v>
      </c>
      <c r="S244" s="15"/>
    </row>
    <row r="245" s="1" customFormat="1" ht="13.5" hidden="1" outlineLevel="2" spans="1:19">
      <c r="A245" s="15">
        <v>247</v>
      </c>
      <c r="B245" s="15" t="s">
        <v>580</v>
      </c>
      <c r="C245" s="16" t="s">
        <v>591</v>
      </c>
      <c r="D245" s="15" t="s">
        <v>592</v>
      </c>
      <c r="E245" s="15">
        <v>30</v>
      </c>
      <c r="F245" s="17"/>
      <c r="G245" s="18" t="e">
        <f>VLOOKUP(C245,#REF!,8,FALSE)</f>
        <v>#REF!</v>
      </c>
      <c r="H245" s="17">
        <v>996.7691</v>
      </c>
      <c r="I245" s="18"/>
      <c r="J245" s="18">
        <f t="shared" si="91"/>
        <v>114.672551327434</v>
      </c>
      <c r="K245" s="18"/>
      <c r="L245" s="18">
        <f t="shared" si="92"/>
        <v>882.096548672567</v>
      </c>
      <c r="M245" s="18"/>
      <c r="N245" s="18">
        <f t="shared" si="93"/>
        <v>22.0524137168142</v>
      </c>
      <c r="O245" s="18">
        <f t="shared" si="94"/>
        <v>13.2314482300885</v>
      </c>
      <c r="P245" s="18">
        <f t="shared" si="95"/>
        <v>17.6419309734513</v>
      </c>
      <c r="Q245" s="18"/>
      <c r="R245" s="26">
        <f t="shared" si="96"/>
        <v>829.170755752213</v>
      </c>
      <c r="S245" s="15"/>
    </row>
    <row r="246" s="1" customFormat="1" ht="13.5" hidden="1" outlineLevel="2" spans="1:19">
      <c r="A246" s="15">
        <v>248</v>
      </c>
      <c r="B246" s="15" t="s">
        <v>580</v>
      </c>
      <c r="C246" s="16" t="s">
        <v>593</v>
      </c>
      <c r="D246" s="15" t="s">
        <v>594</v>
      </c>
      <c r="E246" s="15">
        <v>30</v>
      </c>
      <c r="F246" s="17"/>
      <c r="G246" s="18" t="e">
        <f>VLOOKUP(C246,#REF!,8,FALSE)</f>
        <v>#REF!</v>
      </c>
      <c r="H246" s="17">
        <v>1568.7059</v>
      </c>
      <c r="I246" s="18"/>
      <c r="J246" s="18">
        <f t="shared" si="91"/>
        <v>180.470590265487</v>
      </c>
      <c r="K246" s="18"/>
      <c r="L246" s="18">
        <f t="shared" si="92"/>
        <v>1388.23530973451</v>
      </c>
      <c r="M246" s="18"/>
      <c r="N246" s="18">
        <f t="shared" si="93"/>
        <v>34.7058827433628</v>
      </c>
      <c r="O246" s="18">
        <f t="shared" si="94"/>
        <v>20.8235296460177</v>
      </c>
      <c r="P246" s="18">
        <f t="shared" si="95"/>
        <v>27.7647061946903</v>
      </c>
      <c r="Q246" s="18"/>
      <c r="R246" s="26">
        <f t="shared" si="96"/>
        <v>1304.94119115044</v>
      </c>
      <c r="S246" s="15"/>
    </row>
    <row r="247" s="1" customFormat="1" ht="13.5" hidden="1" outlineLevel="2" spans="1:19">
      <c r="A247" s="15">
        <v>249</v>
      </c>
      <c r="B247" s="15" t="s">
        <v>580</v>
      </c>
      <c r="C247" s="16" t="s">
        <v>595</v>
      </c>
      <c r="D247" s="15" t="s">
        <v>596</v>
      </c>
      <c r="E247" s="15">
        <v>30</v>
      </c>
      <c r="F247" s="17"/>
      <c r="G247" s="18" t="e">
        <f>VLOOKUP(C247,#REF!,8,FALSE)</f>
        <v>#REF!</v>
      </c>
      <c r="H247" s="17">
        <v>1424.4396</v>
      </c>
      <c r="I247" s="18"/>
      <c r="J247" s="18">
        <f t="shared" si="91"/>
        <v>163.873582300885</v>
      </c>
      <c r="K247" s="18"/>
      <c r="L247" s="18">
        <f t="shared" si="92"/>
        <v>1260.56601769912</v>
      </c>
      <c r="M247" s="18"/>
      <c r="N247" s="18">
        <f t="shared" si="93"/>
        <v>31.5141504424779</v>
      </c>
      <c r="O247" s="18">
        <f t="shared" si="94"/>
        <v>18.9084902654867</v>
      </c>
      <c r="P247" s="18">
        <f t="shared" si="95"/>
        <v>25.2113203539823</v>
      </c>
      <c r="Q247" s="18"/>
      <c r="R247" s="26">
        <f t="shared" si="96"/>
        <v>1184.93205663717</v>
      </c>
      <c r="S247" s="15"/>
    </row>
    <row r="248" s="1" customFormat="1" ht="13.5" outlineLevel="2" spans="1:20">
      <c r="A248" s="15">
        <v>250</v>
      </c>
      <c r="B248" s="15" t="s">
        <v>580</v>
      </c>
      <c r="C248" s="16" t="s">
        <v>597</v>
      </c>
      <c r="D248" s="15" t="s">
        <v>598</v>
      </c>
      <c r="E248" s="15">
        <v>30</v>
      </c>
      <c r="F248" s="17"/>
      <c r="G248" s="18" t="e">
        <f>VLOOKUP(C248,#REF!,8,FALSE)</f>
        <v>#REF!</v>
      </c>
      <c r="H248" s="17">
        <v>1436.3177</v>
      </c>
      <c r="I248" s="18"/>
      <c r="J248" s="18">
        <f t="shared" si="91"/>
        <v>165.240089380531</v>
      </c>
      <c r="K248" s="18"/>
      <c r="L248" s="18">
        <f t="shared" si="92"/>
        <v>1271.07761061947</v>
      </c>
      <c r="M248" s="18"/>
      <c r="N248" s="18">
        <f t="shared" si="93"/>
        <v>31.7769402654867</v>
      </c>
      <c r="O248" s="18">
        <f t="shared" si="94"/>
        <v>19.066164159292</v>
      </c>
      <c r="P248" s="18">
        <f t="shared" si="95"/>
        <v>25.4215522123894</v>
      </c>
      <c r="Q248" s="26">
        <v>2247.42327256637</v>
      </c>
      <c r="R248" s="26">
        <v>0</v>
      </c>
      <c r="S248" s="26">
        <v>-1052.61481061947</v>
      </c>
      <c r="T248" s="5"/>
    </row>
    <row r="249" s="1" customFormat="1" ht="13.5" hidden="1" outlineLevel="2" spans="1:19">
      <c r="A249" s="15">
        <v>251</v>
      </c>
      <c r="B249" s="15" t="s">
        <v>580</v>
      </c>
      <c r="C249" s="16" t="s">
        <v>599</v>
      </c>
      <c r="D249" s="15" t="s">
        <v>600</v>
      </c>
      <c r="E249" s="15">
        <v>30</v>
      </c>
      <c r="F249" s="17"/>
      <c r="G249" s="18" t="e">
        <f>VLOOKUP(C249,#REF!,8,FALSE)</f>
        <v>#REF!</v>
      </c>
      <c r="H249" s="17">
        <v>1516.0824</v>
      </c>
      <c r="I249" s="18"/>
      <c r="J249" s="18">
        <f t="shared" si="91"/>
        <v>174.416559292035</v>
      </c>
      <c r="K249" s="18"/>
      <c r="L249" s="18">
        <f t="shared" si="92"/>
        <v>1341.66584070796</v>
      </c>
      <c r="M249" s="18"/>
      <c r="N249" s="18">
        <f t="shared" si="93"/>
        <v>33.5416460176991</v>
      </c>
      <c r="O249" s="18">
        <f t="shared" si="94"/>
        <v>20.1249876106195</v>
      </c>
      <c r="P249" s="18">
        <f t="shared" si="95"/>
        <v>26.8333168141593</v>
      </c>
      <c r="Q249" s="18"/>
      <c r="R249" s="26">
        <f t="shared" si="96"/>
        <v>1261.16589026549</v>
      </c>
      <c r="S249" s="15"/>
    </row>
    <row r="250" s="2" customFormat="1" ht="13.5" hidden="1" outlineLevel="1" spans="1:19">
      <c r="A250" s="19"/>
      <c r="B250" s="19" t="s">
        <v>601</v>
      </c>
      <c r="C250" s="20"/>
      <c r="D250" s="19"/>
      <c r="E250" s="19"/>
      <c r="F250" s="21">
        <f>SUBTOTAL(9,F240:F249)</f>
        <v>0</v>
      </c>
      <c r="G250" s="21"/>
      <c r="H250" s="21"/>
      <c r="I250" s="21"/>
      <c r="J250" s="21">
        <f t="shared" ref="J250:R250" si="97">SUBTOTAL(9,J240:J249)</f>
        <v>165.240089380531</v>
      </c>
      <c r="K250" s="21"/>
      <c r="L250" s="21">
        <f t="shared" si="97"/>
        <v>1271.07761061947</v>
      </c>
      <c r="M250" s="21"/>
      <c r="N250" s="21">
        <f t="shared" si="97"/>
        <v>31.7769402654867</v>
      </c>
      <c r="O250" s="21">
        <f t="shared" si="97"/>
        <v>19.066164159292</v>
      </c>
      <c r="P250" s="21">
        <f t="shared" si="97"/>
        <v>25.4215522123894</v>
      </c>
      <c r="Q250" s="21">
        <f t="shared" si="97"/>
        <v>2247.42327256637</v>
      </c>
      <c r="R250" s="21">
        <f t="shared" si="97"/>
        <v>0</v>
      </c>
      <c r="S250" s="19"/>
    </row>
    <row r="251" s="1" customFormat="1" ht="13.5" hidden="1" outlineLevel="2" spans="1:19">
      <c r="A251" s="15">
        <v>252</v>
      </c>
      <c r="B251" s="15" t="s">
        <v>602</v>
      </c>
      <c r="C251" s="16" t="s">
        <v>603</v>
      </c>
      <c r="D251" s="15" t="s">
        <v>604</v>
      </c>
      <c r="E251" s="15">
        <v>30</v>
      </c>
      <c r="F251" s="17"/>
      <c r="G251" s="18" t="e">
        <f>VLOOKUP(C251,#REF!,8,FALSE)</f>
        <v>#REF!</v>
      </c>
      <c r="H251" s="17">
        <v>1632.6229</v>
      </c>
      <c r="I251" s="18"/>
      <c r="J251" s="18">
        <f t="shared" ref="J251:J261" si="98">(H251+I251)/1.13*0.13</f>
        <v>187.823873451327</v>
      </c>
      <c r="K251" s="18"/>
      <c r="L251" s="18">
        <f t="shared" ref="L251:L261" si="99">(H251+I251)-J251+(K251)</f>
        <v>1444.79902654867</v>
      </c>
      <c r="M251" s="18"/>
      <c r="N251" s="18">
        <f t="shared" ref="N251:N261" si="100">L251*0.025</f>
        <v>36.1199756637168</v>
      </c>
      <c r="O251" s="18">
        <f t="shared" ref="O251:O261" si="101">L251*0.015</f>
        <v>21.6719853982301</v>
      </c>
      <c r="P251" s="18">
        <f t="shared" ref="P251:P261" si="102">L251*0.02</f>
        <v>28.8959805309735</v>
      </c>
      <c r="Q251" s="18"/>
      <c r="R251" s="26">
        <f t="shared" ref="R251:R261" si="103">L251-N251-O251-P251-Q251</f>
        <v>1358.11108495575</v>
      </c>
      <c r="S251" s="15"/>
    </row>
    <row r="252" s="1" customFormat="1" ht="13.5" hidden="1" outlineLevel="2" spans="1:19">
      <c r="A252" s="15">
        <v>253</v>
      </c>
      <c r="B252" s="15" t="s">
        <v>602</v>
      </c>
      <c r="C252" s="16" t="s">
        <v>605</v>
      </c>
      <c r="D252" s="15" t="s">
        <v>606</v>
      </c>
      <c r="E252" s="15">
        <v>30</v>
      </c>
      <c r="F252" s="17"/>
      <c r="G252" s="18" t="e">
        <f>VLOOKUP(C252,#REF!,8,FALSE)</f>
        <v>#REF!</v>
      </c>
      <c r="H252" s="17">
        <v>1792.1581</v>
      </c>
      <c r="I252" s="18"/>
      <c r="J252" s="18">
        <f t="shared" si="98"/>
        <v>206.177480530974</v>
      </c>
      <c r="K252" s="18"/>
      <c r="L252" s="18">
        <f t="shared" si="99"/>
        <v>1585.98061946903</v>
      </c>
      <c r="M252" s="18"/>
      <c r="N252" s="18">
        <f t="shared" si="100"/>
        <v>39.6495154867257</v>
      </c>
      <c r="O252" s="18">
        <f t="shared" si="101"/>
        <v>23.7897092920354</v>
      </c>
      <c r="P252" s="18">
        <f t="shared" si="102"/>
        <v>31.7196123893805</v>
      </c>
      <c r="Q252" s="18"/>
      <c r="R252" s="26">
        <f t="shared" si="103"/>
        <v>1490.82178230089</v>
      </c>
      <c r="S252" s="15"/>
    </row>
    <row r="253" s="1" customFormat="1" ht="13.5" hidden="1" outlineLevel="2" spans="1:19">
      <c r="A253" s="15">
        <v>254</v>
      </c>
      <c r="B253" s="15" t="s">
        <v>602</v>
      </c>
      <c r="C253" s="16" t="s">
        <v>607</v>
      </c>
      <c r="D253" s="15" t="s">
        <v>608</v>
      </c>
      <c r="E253" s="15">
        <v>30</v>
      </c>
      <c r="F253" s="17"/>
      <c r="G253" s="18" t="e">
        <f>VLOOKUP(C253,#REF!,8,FALSE)</f>
        <v>#REF!</v>
      </c>
      <c r="H253" s="17">
        <v>1595.277</v>
      </c>
      <c r="I253" s="18"/>
      <c r="J253" s="18">
        <f t="shared" si="98"/>
        <v>183.527442477876</v>
      </c>
      <c r="K253" s="18"/>
      <c r="L253" s="18">
        <f t="shared" si="99"/>
        <v>1411.74955752212</v>
      </c>
      <c r="M253" s="18"/>
      <c r="N253" s="18">
        <f t="shared" si="100"/>
        <v>35.2937389380531</v>
      </c>
      <c r="O253" s="18">
        <f t="shared" si="101"/>
        <v>21.1762433628319</v>
      </c>
      <c r="P253" s="18">
        <f t="shared" si="102"/>
        <v>28.2349911504425</v>
      </c>
      <c r="Q253" s="18"/>
      <c r="R253" s="26">
        <f t="shared" si="103"/>
        <v>1327.0445840708</v>
      </c>
      <c r="S253" s="15"/>
    </row>
    <row r="254" s="1" customFormat="1" ht="13.5" hidden="1" outlineLevel="2" spans="1:19">
      <c r="A254" s="15">
        <v>255</v>
      </c>
      <c r="B254" s="15" t="s">
        <v>602</v>
      </c>
      <c r="C254" s="16" t="s">
        <v>609</v>
      </c>
      <c r="D254" s="15" t="s">
        <v>610</v>
      </c>
      <c r="E254" s="15">
        <v>30</v>
      </c>
      <c r="F254" s="17"/>
      <c r="G254" s="18" t="e">
        <f>VLOOKUP(C254,#REF!,8,FALSE)</f>
        <v>#REF!</v>
      </c>
      <c r="H254" s="17">
        <v>1912.0645</v>
      </c>
      <c r="I254" s="18"/>
      <c r="J254" s="18">
        <f t="shared" si="98"/>
        <v>219.972022123894</v>
      </c>
      <c r="K254" s="18"/>
      <c r="L254" s="18">
        <f t="shared" si="99"/>
        <v>1692.09247787611</v>
      </c>
      <c r="M254" s="18"/>
      <c r="N254" s="18">
        <f t="shared" si="100"/>
        <v>42.3023119469027</v>
      </c>
      <c r="O254" s="18">
        <f t="shared" si="101"/>
        <v>25.3813871681416</v>
      </c>
      <c r="P254" s="18">
        <f t="shared" si="102"/>
        <v>33.8418495575221</v>
      </c>
      <c r="Q254" s="18"/>
      <c r="R254" s="26">
        <f t="shared" si="103"/>
        <v>1590.56692920354</v>
      </c>
      <c r="S254" s="15"/>
    </row>
    <row r="255" s="1" customFormat="1" ht="13.5" hidden="1" outlineLevel="2" spans="1:19">
      <c r="A255" s="15">
        <v>256</v>
      </c>
      <c r="B255" s="15" t="s">
        <v>602</v>
      </c>
      <c r="C255" s="16" t="s">
        <v>611</v>
      </c>
      <c r="D255" s="15" t="s">
        <v>612</v>
      </c>
      <c r="E255" s="15">
        <v>30</v>
      </c>
      <c r="F255" s="17"/>
      <c r="G255" s="18" t="e">
        <f>VLOOKUP(C255,#REF!,8,FALSE)</f>
        <v>#REF!</v>
      </c>
      <c r="H255" s="17">
        <v>1667.6845</v>
      </c>
      <c r="I255" s="18"/>
      <c r="J255" s="18">
        <f t="shared" si="98"/>
        <v>191.857508849558</v>
      </c>
      <c r="K255" s="18"/>
      <c r="L255" s="18">
        <f t="shared" si="99"/>
        <v>1475.82699115044</v>
      </c>
      <c r="M255" s="18"/>
      <c r="N255" s="18">
        <f t="shared" si="100"/>
        <v>36.8956747787611</v>
      </c>
      <c r="O255" s="18">
        <f t="shared" si="101"/>
        <v>22.1374048672566</v>
      </c>
      <c r="P255" s="18">
        <f t="shared" si="102"/>
        <v>29.5165398230089</v>
      </c>
      <c r="Q255" s="18"/>
      <c r="R255" s="26">
        <f t="shared" si="103"/>
        <v>1387.27737168142</v>
      </c>
      <c r="S255" s="15"/>
    </row>
    <row r="256" s="1" customFormat="1" ht="13.5" hidden="1" outlineLevel="2" spans="1:19">
      <c r="A256" s="15">
        <v>257</v>
      </c>
      <c r="B256" s="15" t="s">
        <v>602</v>
      </c>
      <c r="C256" s="16" t="s">
        <v>613</v>
      </c>
      <c r="D256" s="15" t="s">
        <v>614</v>
      </c>
      <c r="E256" s="15">
        <v>30</v>
      </c>
      <c r="F256" s="17"/>
      <c r="G256" s="18" t="e">
        <f>VLOOKUP(C256,#REF!,8,FALSE)</f>
        <v>#REF!</v>
      </c>
      <c r="H256" s="17">
        <v>1830.0588</v>
      </c>
      <c r="I256" s="18"/>
      <c r="J256" s="18">
        <f t="shared" si="98"/>
        <v>210.537738053097</v>
      </c>
      <c r="K256" s="18"/>
      <c r="L256" s="18">
        <f t="shared" si="99"/>
        <v>1619.5210619469</v>
      </c>
      <c r="M256" s="18"/>
      <c r="N256" s="18">
        <f t="shared" si="100"/>
        <v>40.4880265486726</v>
      </c>
      <c r="O256" s="18">
        <f t="shared" si="101"/>
        <v>24.2928159292035</v>
      </c>
      <c r="P256" s="18">
        <f t="shared" si="102"/>
        <v>32.3904212389381</v>
      </c>
      <c r="Q256" s="18"/>
      <c r="R256" s="26">
        <f t="shared" si="103"/>
        <v>1522.34979823009</v>
      </c>
      <c r="S256" s="15"/>
    </row>
    <row r="257" s="1" customFormat="1" ht="13.5" hidden="1" outlineLevel="2" spans="1:19">
      <c r="A257" s="15">
        <v>258</v>
      </c>
      <c r="B257" s="15" t="s">
        <v>602</v>
      </c>
      <c r="C257" s="16" t="s">
        <v>615</v>
      </c>
      <c r="D257" s="15" t="s">
        <v>616</v>
      </c>
      <c r="E257" s="15">
        <v>30</v>
      </c>
      <c r="F257" s="17"/>
      <c r="G257" s="18" t="e">
        <f>VLOOKUP(C257,#REF!,8,FALSE)</f>
        <v>#REF!</v>
      </c>
      <c r="H257" s="17">
        <v>1607.7395</v>
      </c>
      <c r="I257" s="18"/>
      <c r="J257" s="18">
        <f t="shared" si="98"/>
        <v>184.961181415929</v>
      </c>
      <c r="K257" s="18"/>
      <c r="L257" s="18">
        <f t="shared" si="99"/>
        <v>1422.77831858407</v>
      </c>
      <c r="M257" s="18"/>
      <c r="N257" s="18">
        <f t="shared" si="100"/>
        <v>35.5694579646018</v>
      </c>
      <c r="O257" s="18">
        <f t="shared" si="101"/>
        <v>21.3416747787611</v>
      </c>
      <c r="P257" s="18">
        <f t="shared" si="102"/>
        <v>28.4555663716814</v>
      </c>
      <c r="Q257" s="18"/>
      <c r="R257" s="26">
        <f t="shared" si="103"/>
        <v>1337.41161946903</v>
      </c>
      <c r="S257" s="15"/>
    </row>
    <row r="258" s="1" customFormat="1" ht="13.5" hidden="1" outlineLevel="2" spans="1:19">
      <c r="A258" s="15">
        <v>259</v>
      </c>
      <c r="B258" s="15" t="s">
        <v>602</v>
      </c>
      <c r="C258" s="16" t="s">
        <v>617</v>
      </c>
      <c r="D258" s="15" t="s">
        <v>618</v>
      </c>
      <c r="E258" s="15">
        <v>30</v>
      </c>
      <c r="F258" s="17"/>
      <c r="G258" s="18" t="e">
        <f>VLOOKUP(C258,#REF!,8,FALSE)</f>
        <v>#REF!</v>
      </c>
      <c r="H258" s="17">
        <v>1619.0446</v>
      </c>
      <c r="I258" s="18"/>
      <c r="J258" s="18">
        <f t="shared" si="98"/>
        <v>186.261768141593</v>
      </c>
      <c r="K258" s="18"/>
      <c r="L258" s="18">
        <f t="shared" si="99"/>
        <v>1432.78283185841</v>
      </c>
      <c r="M258" s="18"/>
      <c r="N258" s="18">
        <f t="shared" si="100"/>
        <v>35.8195707964602</v>
      </c>
      <c r="O258" s="18">
        <f t="shared" si="101"/>
        <v>21.4917424778761</v>
      </c>
      <c r="P258" s="18">
        <f t="shared" si="102"/>
        <v>28.6556566371681</v>
      </c>
      <c r="Q258" s="18"/>
      <c r="R258" s="26">
        <f t="shared" si="103"/>
        <v>1346.8158619469</v>
      </c>
      <c r="S258" s="15"/>
    </row>
    <row r="259" s="1" customFormat="1" ht="13.5" hidden="1" outlineLevel="2" spans="1:19">
      <c r="A259" s="15">
        <v>260</v>
      </c>
      <c r="B259" s="15" t="s">
        <v>602</v>
      </c>
      <c r="C259" s="16" t="s">
        <v>619</v>
      </c>
      <c r="D259" s="15" t="s">
        <v>620</v>
      </c>
      <c r="E259" s="15">
        <v>30</v>
      </c>
      <c r="F259" s="17"/>
      <c r="G259" s="18" t="e">
        <f>VLOOKUP(C259,#REF!,8,FALSE)</f>
        <v>#REF!</v>
      </c>
      <c r="H259" s="17">
        <v>1735.0112</v>
      </c>
      <c r="I259" s="18"/>
      <c r="J259" s="18">
        <f t="shared" si="98"/>
        <v>199.60305840708</v>
      </c>
      <c r="K259" s="18"/>
      <c r="L259" s="18">
        <f t="shared" si="99"/>
        <v>1535.40814159292</v>
      </c>
      <c r="M259" s="18"/>
      <c r="N259" s="18">
        <f t="shared" si="100"/>
        <v>38.385203539823</v>
      </c>
      <c r="O259" s="18">
        <f t="shared" si="101"/>
        <v>23.0311221238938</v>
      </c>
      <c r="P259" s="18">
        <f t="shared" si="102"/>
        <v>30.7081628318584</v>
      </c>
      <c r="Q259" s="18"/>
      <c r="R259" s="26">
        <f t="shared" si="103"/>
        <v>1443.28365309735</v>
      </c>
      <c r="S259" s="15"/>
    </row>
    <row r="260" s="1" customFormat="1" ht="13.5" hidden="1" outlineLevel="2" spans="1:19">
      <c r="A260" s="15">
        <v>261</v>
      </c>
      <c r="B260" s="15" t="s">
        <v>602</v>
      </c>
      <c r="C260" s="16" t="s">
        <v>621</v>
      </c>
      <c r="D260" s="15" t="s">
        <v>622</v>
      </c>
      <c r="E260" s="15">
        <v>30</v>
      </c>
      <c r="F260" s="17"/>
      <c r="G260" s="18" t="e">
        <f>VLOOKUP(C260,#REF!,8,FALSE)</f>
        <v>#REF!</v>
      </c>
      <c r="H260" s="17">
        <v>1729.9207</v>
      </c>
      <c r="I260" s="18"/>
      <c r="J260" s="18">
        <f t="shared" si="98"/>
        <v>199.017425663717</v>
      </c>
      <c r="K260" s="18"/>
      <c r="L260" s="18">
        <f t="shared" si="99"/>
        <v>1530.90327433628</v>
      </c>
      <c r="M260" s="18"/>
      <c r="N260" s="18">
        <f t="shared" si="100"/>
        <v>38.2725818584071</v>
      </c>
      <c r="O260" s="18">
        <f t="shared" si="101"/>
        <v>22.9635491150442</v>
      </c>
      <c r="P260" s="18">
        <f t="shared" si="102"/>
        <v>30.6180654867257</v>
      </c>
      <c r="Q260" s="18"/>
      <c r="R260" s="26">
        <f t="shared" si="103"/>
        <v>1439.04907787611</v>
      </c>
      <c r="S260" s="15"/>
    </row>
    <row r="261" s="1" customFormat="1" ht="13.5" hidden="1" outlineLevel="2" spans="1:19">
      <c r="A261" s="15">
        <v>262</v>
      </c>
      <c r="B261" s="15" t="s">
        <v>602</v>
      </c>
      <c r="C261" s="16" t="s">
        <v>623</v>
      </c>
      <c r="D261" s="15" t="s">
        <v>624</v>
      </c>
      <c r="E261" s="15">
        <v>30</v>
      </c>
      <c r="F261" s="17"/>
      <c r="G261" s="18" t="e">
        <f>VLOOKUP(C261,#REF!,8,FALSE)</f>
        <v>#REF!</v>
      </c>
      <c r="H261" s="17">
        <v>1886.6162</v>
      </c>
      <c r="I261" s="18"/>
      <c r="J261" s="18">
        <f t="shared" si="98"/>
        <v>217.04434159292</v>
      </c>
      <c r="K261" s="18"/>
      <c r="L261" s="18">
        <f t="shared" si="99"/>
        <v>1669.57185840708</v>
      </c>
      <c r="M261" s="18"/>
      <c r="N261" s="18">
        <f t="shared" si="100"/>
        <v>41.739296460177</v>
      </c>
      <c r="O261" s="18">
        <f t="shared" si="101"/>
        <v>25.0435778761062</v>
      </c>
      <c r="P261" s="18">
        <f t="shared" si="102"/>
        <v>33.3914371681416</v>
      </c>
      <c r="Q261" s="18"/>
      <c r="R261" s="26">
        <f t="shared" si="103"/>
        <v>1569.39754690265</v>
      </c>
      <c r="S261" s="15"/>
    </row>
    <row r="262" s="2" customFormat="1" ht="13.5" hidden="1" outlineLevel="1" collapsed="1" spans="1:19">
      <c r="A262" s="19"/>
      <c r="B262" s="19" t="s">
        <v>625</v>
      </c>
      <c r="C262" s="20"/>
      <c r="D262" s="19"/>
      <c r="E262" s="19"/>
      <c r="F262" s="21">
        <f>SUBTOTAL(9,F251:F261)</f>
        <v>0</v>
      </c>
      <c r="G262" s="21"/>
      <c r="H262" s="21"/>
      <c r="I262" s="21"/>
      <c r="J262" s="21">
        <f t="shared" ref="J262:R262" si="104">SUBTOTAL(9,J251:J261)</f>
        <v>0</v>
      </c>
      <c r="K262" s="21"/>
      <c r="L262" s="21">
        <f t="shared" si="104"/>
        <v>0</v>
      </c>
      <c r="M262" s="21"/>
      <c r="N262" s="21">
        <f t="shared" si="104"/>
        <v>0</v>
      </c>
      <c r="O262" s="21">
        <f t="shared" si="104"/>
        <v>0</v>
      </c>
      <c r="P262" s="21">
        <f t="shared" si="104"/>
        <v>0</v>
      </c>
      <c r="Q262" s="21">
        <f t="shared" si="104"/>
        <v>0</v>
      </c>
      <c r="R262" s="21">
        <f t="shared" si="104"/>
        <v>0</v>
      </c>
      <c r="S262" s="19"/>
    </row>
    <row r="263" s="1" customFormat="1" ht="13.5" hidden="1" outlineLevel="2" spans="1:19">
      <c r="A263" s="15">
        <v>263</v>
      </c>
      <c r="B263" s="15" t="s">
        <v>626</v>
      </c>
      <c r="C263" s="16" t="s">
        <v>627</v>
      </c>
      <c r="D263" s="15" t="s">
        <v>628</v>
      </c>
      <c r="E263" s="15">
        <v>30</v>
      </c>
      <c r="F263" s="17"/>
      <c r="G263" s="18" t="e">
        <f>VLOOKUP(C263,#REF!,8,FALSE)</f>
        <v>#REF!</v>
      </c>
      <c r="H263" s="17">
        <v>1514.9457</v>
      </c>
      <c r="I263" s="18"/>
      <c r="J263" s="18">
        <f t="shared" ref="J263:J269" si="105">(H263+I263)/1.13*0.13</f>
        <v>174.285788495575</v>
      </c>
      <c r="K263" s="18"/>
      <c r="L263" s="18">
        <f t="shared" ref="L263:L269" si="106">(H263+I263)-J263+(K263)</f>
        <v>1340.65991150443</v>
      </c>
      <c r="M263" s="18"/>
      <c r="N263" s="18">
        <f t="shared" ref="N263:N269" si="107">L263*0.025</f>
        <v>33.5164977876106</v>
      </c>
      <c r="O263" s="18">
        <f t="shared" ref="O263:O269" si="108">L263*0.015</f>
        <v>20.1098986725664</v>
      </c>
      <c r="P263" s="18">
        <f t="shared" ref="P263:P269" si="109">L263*0.02</f>
        <v>26.8131982300885</v>
      </c>
      <c r="Q263" s="18"/>
      <c r="R263" s="26">
        <f t="shared" ref="R263:R269" si="110">L263-N263-O263-P263-Q263</f>
        <v>1260.22031681416</v>
      </c>
      <c r="S263" s="15"/>
    </row>
    <row r="264" s="1" customFormat="1" ht="13.5" hidden="1" outlineLevel="2" spans="1:19">
      <c r="A264" s="15">
        <v>264</v>
      </c>
      <c r="B264" s="15" t="s">
        <v>626</v>
      </c>
      <c r="C264" s="16" t="s">
        <v>629</v>
      </c>
      <c r="D264" s="15" t="s">
        <v>630</v>
      </c>
      <c r="E264" s="15">
        <v>30</v>
      </c>
      <c r="F264" s="17"/>
      <c r="G264" s="18" t="e">
        <f>VLOOKUP(C264,#REF!,8,FALSE)</f>
        <v>#REF!</v>
      </c>
      <c r="H264" s="17">
        <v>1512.1306</v>
      </c>
      <c r="I264" s="18"/>
      <c r="J264" s="18">
        <f t="shared" si="105"/>
        <v>173.961927433628</v>
      </c>
      <c r="K264" s="18"/>
      <c r="L264" s="18">
        <f t="shared" si="106"/>
        <v>1338.16867256637</v>
      </c>
      <c r="M264" s="18"/>
      <c r="N264" s="18">
        <f t="shared" si="107"/>
        <v>33.4542168141593</v>
      </c>
      <c r="O264" s="18">
        <f t="shared" si="108"/>
        <v>20.0725300884956</v>
      </c>
      <c r="P264" s="18">
        <f t="shared" si="109"/>
        <v>26.7633734513274</v>
      </c>
      <c r="Q264" s="18"/>
      <c r="R264" s="26">
        <f t="shared" si="110"/>
        <v>1257.87855221239</v>
      </c>
      <c r="S264" s="15"/>
    </row>
    <row r="265" s="1" customFormat="1" ht="13.5" hidden="1" outlineLevel="2" spans="1:19">
      <c r="A265" s="15">
        <v>265</v>
      </c>
      <c r="B265" s="15" t="s">
        <v>626</v>
      </c>
      <c r="C265" s="16" t="s">
        <v>631</v>
      </c>
      <c r="D265" s="15" t="s">
        <v>632</v>
      </c>
      <c r="E265" s="15">
        <v>30</v>
      </c>
      <c r="F265" s="17"/>
      <c r="G265" s="18" t="e">
        <f>VLOOKUP(C265,#REF!,8,FALSE)</f>
        <v>#REF!</v>
      </c>
      <c r="H265" s="17">
        <v>1564.7466</v>
      </c>
      <c r="I265" s="18"/>
      <c r="J265" s="18">
        <f t="shared" si="105"/>
        <v>180.015095575221</v>
      </c>
      <c r="K265" s="18"/>
      <c r="L265" s="18">
        <f t="shared" si="106"/>
        <v>1384.73150442478</v>
      </c>
      <c r="M265" s="18"/>
      <c r="N265" s="18">
        <f t="shared" si="107"/>
        <v>34.6182876106195</v>
      </c>
      <c r="O265" s="18">
        <f t="shared" si="108"/>
        <v>20.7709725663717</v>
      </c>
      <c r="P265" s="18">
        <f t="shared" si="109"/>
        <v>27.6946300884956</v>
      </c>
      <c r="Q265" s="18"/>
      <c r="R265" s="26">
        <f t="shared" si="110"/>
        <v>1301.64761415929</v>
      </c>
      <c r="S265" s="15"/>
    </row>
    <row r="266" s="1" customFormat="1" ht="13.5" hidden="1" outlineLevel="2" spans="1:19">
      <c r="A266" s="15">
        <v>266</v>
      </c>
      <c r="B266" s="15" t="s">
        <v>626</v>
      </c>
      <c r="C266" s="16" t="s">
        <v>633</v>
      </c>
      <c r="D266" s="15" t="s">
        <v>634</v>
      </c>
      <c r="E266" s="15">
        <v>30</v>
      </c>
      <c r="F266" s="17"/>
      <c r="G266" s="18" t="e">
        <f>VLOOKUP(C266,#REF!,8,FALSE)</f>
        <v>#REF!</v>
      </c>
      <c r="H266" s="17">
        <v>1390.5017</v>
      </c>
      <c r="I266" s="18"/>
      <c r="J266" s="18">
        <f t="shared" si="105"/>
        <v>159.969222123894</v>
      </c>
      <c r="K266" s="18"/>
      <c r="L266" s="18">
        <f t="shared" si="106"/>
        <v>1230.53247787611</v>
      </c>
      <c r="M266" s="18"/>
      <c r="N266" s="18">
        <f t="shared" si="107"/>
        <v>30.7633119469027</v>
      </c>
      <c r="O266" s="18">
        <f t="shared" si="108"/>
        <v>18.4579871681416</v>
      </c>
      <c r="P266" s="18">
        <f t="shared" si="109"/>
        <v>24.6106495575221</v>
      </c>
      <c r="Q266" s="18"/>
      <c r="R266" s="26">
        <f t="shared" si="110"/>
        <v>1156.70052920354</v>
      </c>
      <c r="S266" s="15"/>
    </row>
    <row r="267" s="1" customFormat="1" ht="13.5" hidden="1" outlineLevel="2" spans="1:19">
      <c r="A267" s="15">
        <v>267</v>
      </c>
      <c r="B267" s="15" t="s">
        <v>626</v>
      </c>
      <c r="C267" s="16" t="s">
        <v>635</v>
      </c>
      <c r="D267" s="15" t="s">
        <v>636</v>
      </c>
      <c r="E267" s="15">
        <v>30</v>
      </c>
      <c r="F267" s="17"/>
      <c r="G267" s="18" t="e">
        <f>VLOOKUP(C267,#REF!,8,FALSE)</f>
        <v>#REF!</v>
      </c>
      <c r="H267" s="17">
        <v>1464.6035</v>
      </c>
      <c r="I267" s="18"/>
      <c r="J267" s="18">
        <f t="shared" si="105"/>
        <v>168.494207964602</v>
      </c>
      <c r="K267" s="18"/>
      <c r="L267" s="18">
        <f t="shared" si="106"/>
        <v>1296.1092920354</v>
      </c>
      <c r="M267" s="18"/>
      <c r="N267" s="18">
        <f t="shared" si="107"/>
        <v>32.402732300885</v>
      </c>
      <c r="O267" s="18">
        <f t="shared" si="108"/>
        <v>19.441639380531</v>
      </c>
      <c r="P267" s="18">
        <f t="shared" si="109"/>
        <v>25.922185840708</v>
      </c>
      <c r="Q267" s="18"/>
      <c r="R267" s="26">
        <f t="shared" si="110"/>
        <v>1218.34273451327</v>
      </c>
      <c r="S267" s="15"/>
    </row>
    <row r="268" s="1" customFormat="1" ht="13.5" hidden="1" outlineLevel="2" spans="1:19">
      <c r="A268" s="15">
        <v>268</v>
      </c>
      <c r="B268" s="15" t="s">
        <v>626</v>
      </c>
      <c r="C268" s="16" t="s">
        <v>637</v>
      </c>
      <c r="D268" s="15" t="s">
        <v>638</v>
      </c>
      <c r="E268" s="15">
        <v>30</v>
      </c>
      <c r="F268" s="17"/>
      <c r="G268" s="18" t="e">
        <f>VLOOKUP(C268,#REF!,8,FALSE)</f>
        <v>#REF!</v>
      </c>
      <c r="H268" s="17">
        <v>1642.2418</v>
      </c>
      <c r="I268" s="18"/>
      <c r="J268" s="18">
        <f t="shared" si="105"/>
        <v>188.930472566372</v>
      </c>
      <c r="K268" s="18"/>
      <c r="L268" s="18">
        <f t="shared" si="106"/>
        <v>1453.31132743363</v>
      </c>
      <c r="M268" s="18"/>
      <c r="N268" s="18">
        <f t="shared" si="107"/>
        <v>36.3327831858407</v>
      </c>
      <c r="O268" s="18">
        <f t="shared" si="108"/>
        <v>21.7996699115044</v>
      </c>
      <c r="P268" s="18">
        <f t="shared" si="109"/>
        <v>29.0662265486726</v>
      </c>
      <c r="Q268" s="18"/>
      <c r="R268" s="26">
        <f t="shared" si="110"/>
        <v>1366.11264778761</v>
      </c>
      <c r="S268" s="15"/>
    </row>
    <row r="269" s="1" customFormat="1" ht="13.5" hidden="1" outlineLevel="2" spans="1:19">
      <c r="A269" s="15">
        <v>269</v>
      </c>
      <c r="B269" s="15" t="s">
        <v>626</v>
      </c>
      <c r="C269" s="16" t="s">
        <v>639</v>
      </c>
      <c r="D269" s="15" t="s">
        <v>640</v>
      </c>
      <c r="E269" s="15">
        <v>30</v>
      </c>
      <c r="F269" s="17"/>
      <c r="G269" s="18" t="e">
        <f>VLOOKUP(C269,#REF!,8,FALSE)</f>
        <v>#REF!</v>
      </c>
      <c r="H269" s="17">
        <v>1579.4446</v>
      </c>
      <c r="I269" s="18"/>
      <c r="J269" s="18">
        <f t="shared" si="105"/>
        <v>181.706015929203</v>
      </c>
      <c r="K269" s="18"/>
      <c r="L269" s="18">
        <f t="shared" si="106"/>
        <v>1397.7385840708</v>
      </c>
      <c r="M269" s="18"/>
      <c r="N269" s="18">
        <f t="shared" si="107"/>
        <v>34.9434646017699</v>
      </c>
      <c r="O269" s="18">
        <f t="shared" si="108"/>
        <v>20.9660787610619</v>
      </c>
      <c r="P269" s="18">
        <f t="shared" si="109"/>
        <v>27.9547716814159</v>
      </c>
      <c r="Q269" s="18"/>
      <c r="R269" s="26">
        <f t="shared" si="110"/>
        <v>1313.87426902655</v>
      </c>
      <c r="S269" s="15"/>
    </row>
    <row r="270" s="2" customFormat="1" ht="13.5" hidden="1" outlineLevel="1" collapsed="1" spans="1:19">
      <c r="A270" s="19"/>
      <c r="B270" s="19" t="s">
        <v>641</v>
      </c>
      <c r="C270" s="20"/>
      <c r="D270" s="19"/>
      <c r="E270" s="19"/>
      <c r="F270" s="21">
        <f>SUBTOTAL(9,F263:F269)</f>
        <v>0</v>
      </c>
      <c r="G270" s="21"/>
      <c r="H270" s="21"/>
      <c r="I270" s="21"/>
      <c r="J270" s="21">
        <f t="shared" ref="J270:R270" si="111">SUBTOTAL(9,J263:J269)</f>
        <v>0</v>
      </c>
      <c r="K270" s="21"/>
      <c r="L270" s="21">
        <f t="shared" si="111"/>
        <v>0</v>
      </c>
      <c r="M270" s="21"/>
      <c r="N270" s="21">
        <f t="shared" si="111"/>
        <v>0</v>
      </c>
      <c r="O270" s="21">
        <f t="shared" si="111"/>
        <v>0</v>
      </c>
      <c r="P270" s="21">
        <f t="shared" si="111"/>
        <v>0</v>
      </c>
      <c r="Q270" s="21">
        <f t="shared" si="111"/>
        <v>0</v>
      </c>
      <c r="R270" s="21">
        <f t="shared" si="111"/>
        <v>0</v>
      </c>
      <c r="S270" s="19"/>
    </row>
    <row r="271" s="1" customFormat="1" ht="13.5" hidden="1" outlineLevel="2" spans="1:19">
      <c r="A271" s="15">
        <v>270</v>
      </c>
      <c r="B271" s="15" t="s">
        <v>642</v>
      </c>
      <c r="C271" s="16" t="s">
        <v>643</v>
      </c>
      <c r="D271" s="15" t="s">
        <v>644</v>
      </c>
      <c r="E271" s="15">
        <v>30</v>
      </c>
      <c r="F271" s="17"/>
      <c r="G271" s="18" t="e">
        <f>VLOOKUP(C271,#REF!,8,FALSE)</f>
        <v>#REF!</v>
      </c>
      <c r="H271" s="17">
        <v>1522.3073</v>
      </c>
      <c r="I271" s="18"/>
      <c r="J271" s="18">
        <f t="shared" ref="J271:J275" si="112">(H271+I271)/1.13*0.13</f>
        <v>175.132698230089</v>
      </c>
      <c r="K271" s="18"/>
      <c r="L271" s="18">
        <f t="shared" ref="L271:L275" si="113">(H271+I271)-J271+(K271)</f>
        <v>1347.17460176991</v>
      </c>
      <c r="M271" s="18"/>
      <c r="N271" s="18">
        <f t="shared" ref="N271:N275" si="114">L271*0.025</f>
        <v>33.6793650442478</v>
      </c>
      <c r="O271" s="18">
        <f t="shared" ref="O271:O275" si="115">L271*0.015</f>
        <v>20.2076190265487</v>
      </c>
      <c r="P271" s="18">
        <f t="shared" ref="P271:P275" si="116">L271*0.02</f>
        <v>26.9434920353982</v>
      </c>
      <c r="Q271" s="18"/>
      <c r="R271" s="26">
        <f>L271-N271-O271-P271-Q271</f>
        <v>1266.34412566372</v>
      </c>
      <c r="S271" s="15"/>
    </row>
    <row r="272" s="1" customFormat="1" ht="13.5" hidden="1" outlineLevel="2" spans="1:19">
      <c r="A272" s="15">
        <v>271</v>
      </c>
      <c r="B272" s="15" t="s">
        <v>642</v>
      </c>
      <c r="C272" s="16" t="s">
        <v>645</v>
      </c>
      <c r="D272" s="15" t="s">
        <v>646</v>
      </c>
      <c r="E272" s="15">
        <v>30</v>
      </c>
      <c r="F272" s="17"/>
      <c r="G272" s="18" t="e">
        <f>VLOOKUP(C272,#REF!,8,FALSE)</f>
        <v>#REF!</v>
      </c>
      <c r="H272" s="17">
        <v>1727.6614</v>
      </c>
      <c r="I272" s="18"/>
      <c r="J272" s="18">
        <f t="shared" si="112"/>
        <v>198.75750619469</v>
      </c>
      <c r="K272" s="18"/>
      <c r="L272" s="18">
        <f t="shared" si="113"/>
        <v>1528.90389380531</v>
      </c>
      <c r="M272" s="18"/>
      <c r="N272" s="18">
        <f t="shared" si="114"/>
        <v>38.2225973451327</v>
      </c>
      <c r="O272" s="18">
        <f t="shared" si="115"/>
        <v>22.9335584070796</v>
      </c>
      <c r="P272" s="18">
        <f t="shared" si="116"/>
        <v>30.5780778761062</v>
      </c>
      <c r="Q272" s="18"/>
      <c r="R272" s="26">
        <f>L272-N272-O272-P272-Q272</f>
        <v>1437.16966017699</v>
      </c>
      <c r="S272" s="15"/>
    </row>
    <row r="273" s="1" customFormat="1" ht="13.5" hidden="1" outlineLevel="2" spans="1:19">
      <c r="A273" s="15">
        <v>272</v>
      </c>
      <c r="B273" s="15" t="s">
        <v>642</v>
      </c>
      <c r="C273" s="16" t="s">
        <v>647</v>
      </c>
      <c r="D273" s="15" t="s">
        <v>648</v>
      </c>
      <c r="E273" s="15">
        <v>30</v>
      </c>
      <c r="F273" s="17"/>
      <c r="G273" s="18" t="e">
        <f>VLOOKUP(C273,#REF!,8,FALSE)</f>
        <v>#REF!</v>
      </c>
      <c r="H273" s="17">
        <v>1587.3513</v>
      </c>
      <c r="I273" s="18"/>
      <c r="J273" s="18">
        <f t="shared" si="112"/>
        <v>182.615636283186</v>
      </c>
      <c r="K273" s="18"/>
      <c r="L273" s="18">
        <f t="shared" si="113"/>
        <v>1404.73566371681</v>
      </c>
      <c r="M273" s="18"/>
      <c r="N273" s="18">
        <f t="shared" si="114"/>
        <v>35.1183915929203</v>
      </c>
      <c r="O273" s="18">
        <f t="shared" si="115"/>
        <v>21.0710349557522</v>
      </c>
      <c r="P273" s="18">
        <f t="shared" si="116"/>
        <v>28.0947132743363</v>
      </c>
      <c r="Q273" s="18"/>
      <c r="R273" s="26">
        <f>L273-N273-O273-P273-Q273</f>
        <v>1320.4515238938</v>
      </c>
      <c r="S273" s="15"/>
    </row>
    <row r="274" s="1" customFormat="1" ht="13.5" hidden="1" outlineLevel="2" spans="1:19">
      <c r="A274" s="15">
        <v>273</v>
      </c>
      <c r="B274" s="15" t="s">
        <v>642</v>
      </c>
      <c r="C274" s="16" t="s">
        <v>649</v>
      </c>
      <c r="D274" s="15" t="s">
        <v>650</v>
      </c>
      <c r="E274" s="15">
        <v>30</v>
      </c>
      <c r="F274" s="17"/>
      <c r="G274" s="18" t="e">
        <f>VLOOKUP(C274,#REF!,8,FALSE)</f>
        <v>#REF!</v>
      </c>
      <c r="H274" s="17">
        <v>1574.9335</v>
      </c>
      <c r="I274" s="18"/>
      <c r="J274" s="18">
        <f t="shared" si="112"/>
        <v>181.187039823009</v>
      </c>
      <c r="K274" s="18"/>
      <c r="L274" s="18">
        <f t="shared" si="113"/>
        <v>1393.74646017699</v>
      </c>
      <c r="M274" s="18"/>
      <c r="N274" s="18">
        <f t="shared" si="114"/>
        <v>34.8436615044248</v>
      </c>
      <c r="O274" s="18">
        <f t="shared" si="115"/>
        <v>20.9061969026549</v>
      </c>
      <c r="P274" s="18">
        <f t="shared" si="116"/>
        <v>27.8749292035398</v>
      </c>
      <c r="Q274" s="18"/>
      <c r="R274" s="26">
        <f>L274-N274-O274-P274-Q274</f>
        <v>1310.12167256637</v>
      </c>
      <c r="S274" s="15"/>
    </row>
    <row r="275" s="1" customFormat="1" ht="13.5" hidden="1" outlineLevel="2" spans="1:19">
      <c r="A275" s="15">
        <v>274</v>
      </c>
      <c r="B275" s="15" t="s">
        <v>642</v>
      </c>
      <c r="C275" s="16" t="s">
        <v>651</v>
      </c>
      <c r="D275" s="15" t="s">
        <v>652</v>
      </c>
      <c r="E275" s="15">
        <v>30</v>
      </c>
      <c r="F275" s="17"/>
      <c r="G275" s="18" t="e">
        <f>VLOOKUP(C275,#REF!,8,FALSE)</f>
        <v>#REF!</v>
      </c>
      <c r="H275" s="17">
        <v>1375.775</v>
      </c>
      <c r="I275" s="18"/>
      <c r="J275" s="18">
        <f t="shared" si="112"/>
        <v>158.275</v>
      </c>
      <c r="K275" s="18"/>
      <c r="L275" s="18">
        <f t="shared" si="113"/>
        <v>1217.5</v>
      </c>
      <c r="M275" s="18"/>
      <c r="N275" s="18">
        <f t="shared" si="114"/>
        <v>30.4375</v>
      </c>
      <c r="O275" s="18">
        <f t="shared" si="115"/>
        <v>18.2625</v>
      </c>
      <c r="P275" s="18">
        <f t="shared" si="116"/>
        <v>24.35</v>
      </c>
      <c r="Q275" s="18"/>
      <c r="R275" s="26">
        <f>L275-N275-O275-P275-Q275</f>
        <v>1144.45</v>
      </c>
      <c r="S275" s="15"/>
    </row>
    <row r="276" s="2" customFormat="1" ht="13.5" hidden="1" outlineLevel="1" collapsed="1" spans="1:19">
      <c r="A276" s="19"/>
      <c r="B276" s="19" t="s">
        <v>653</v>
      </c>
      <c r="C276" s="20"/>
      <c r="D276" s="19"/>
      <c r="E276" s="19"/>
      <c r="F276" s="21">
        <f>SUBTOTAL(9,F271:F275)</f>
        <v>0</v>
      </c>
      <c r="G276" s="21"/>
      <c r="H276" s="21"/>
      <c r="I276" s="21"/>
      <c r="J276" s="21">
        <f t="shared" ref="J276:R276" si="117">SUBTOTAL(9,J271:J275)</f>
        <v>0</v>
      </c>
      <c r="K276" s="21"/>
      <c r="L276" s="21">
        <f t="shared" si="117"/>
        <v>0</v>
      </c>
      <c r="M276" s="21"/>
      <c r="N276" s="21">
        <f t="shared" si="117"/>
        <v>0</v>
      </c>
      <c r="O276" s="21">
        <f t="shared" si="117"/>
        <v>0</v>
      </c>
      <c r="P276" s="21">
        <f t="shared" si="117"/>
        <v>0</v>
      </c>
      <c r="Q276" s="21">
        <f t="shared" si="117"/>
        <v>0</v>
      </c>
      <c r="R276" s="21">
        <f t="shared" si="117"/>
        <v>0</v>
      </c>
      <c r="S276" s="19"/>
    </row>
    <row r="277" s="1" customFormat="1" ht="13.5" hidden="1" outlineLevel="2" spans="1:19">
      <c r="A277" s="15">
        <v>275</v>
      </c>
      <c r="B277" s="15" t="s">
        <v>654</v>
      </c>
      <c r="C277" s="16" t="s">
        <v>655</v>
      </c>
      <c r="D277" s="15" t="s">
        <v>656</v>
      </c>
      <c r="E277" s="15">
        <v>30</v>
      </c>
      <c r="F277" s="17"/>
      <c r="G277" s="18" t="e">
        <f>VLOOKUP(C277,#REF!,8,FALSE)</f>
        <v>#REF!</v>
      </c>
      <c r="H277" s="17">
        <v>1723.7027</v>
      </c>
      <c r="I277" s="18"/>
      <c r="J277" s="18">
        <f t="shared" ref="J277:J284" si="118">(H277+I277)/1.13*0.13</f>
        <v>198.302080530974</v>
      </c>
      <c r="K277" s="18"/>
      <c r="L277" s="18">
        <f t="shared" ref="L277:L284" si="119">(H277+I277)-J277+(K277)</f>
        <v>1525.40061946903</v>
      </c>
      <c r="M277" s="18"/>
      <c r="N277" s="18">
        <f t="shared" ref="N277:N284" si="120">L277*0.025</f>
        <v>38.1350154867257</v>
      </c>
      <c r="O277" s="18">
        <f t="shared" ref="O277:O284" si="121">L277*0.015</f>
        <v>22.8810092920354</v>
      </c>
      <c r="P277" s="18">
        <f t="shared" ref="P277:P284" si="122">L277*0.02</f>
        <v>30.5080123893805</v>
      </c>
      <c r="Q277" s="18"/>
      <c r="R277" s="26">
        <f t="shared" ref="R277:R284" si="123">L277-N277-O277-P277-Q277</f>
        <v>1433.87658230089</v>
      </c>
      <c r="S277" s="15"/>
    </row>
    <row r="278" s="1" customFormat="1" ht="13.5" hidden="1" outlineLevel="2" spans="1:19">
      <c r="A278" s="15">
        <v>276</v>
      </c>
      <c r="B278" s="15" t="s">
        <v>654</v>
      </c>
      <c r="C278" s="16" t="s">
        <v>657</v>
      </c>
      <c r="D278" s="15" t="s">
        <v>658</v>
      </c>
      <c r="E278" s="15">
        <v>30</v>
      </c>
      <c r="F278" s="17"/>
      <c r="G278" s="18" t="e">
        <f>VLOOKUP(C278,#REF!,8,FALSE)</f>
        <v>#REF!</v>
      </c>
      <c r="H278" s="17">
        <v>1720.3015</v>
      </c>
      <c r="I278" s="18"/>
      <c r="J278" s="18">
        <f t="shared" si="118"/>
        <v>197.910792035398</v>
      </c>
      <c r="K278" s="18"/>
      <c r="L278" s="18">
        <f t="shared" si="119"/>
        <v>1522.3907079646</v>
      </c>
      <c r="M278" s="18"/>
      <c r="N278" s="18">
        <f t="shared" si="120"/>
        <v>38.0597676991151</v>
      </c>
      <c r="O278" s="18">
        <f t="shared" si="121"/>
        <v>22.835860619469</v>
      </c>
      <c r="P278" s="18">
        <f t="shared" si="122"/>
        <v>30.4478141592921</v>
      </c>
      <c r="Q278" s="18"/>
      <c r="R278" s="26">
        <f t="shared" si="123"/>
        <v>1431.04726548673</v>
      </c>
      <c r="S278" s="15"/>
    </row>
    <row r="279" s="1" customFormat="1" ht="13.5" hidden="1" outlineLevel="2" spans="1:19">
      <c r="A279" s="15">
        <v>277</v>
      </c>
      <c r="B279" s="15" t="s">
        <v>654</v>
      </c>
      <c r="C279" s="16" t="s">
        <v>659</v>
      </c>
      <c r="D279" s="15" t="s">
        <v>660</v>
      </c>
      <c r="E279" s="15">
        <v>30</v>
      </c>
      <c r="F279" s="17"/>
      <c r="G279" s="18" t="e">
        <f>VLOOKUP(C279,#REF!,8,FALSE)</f>
        <v>#REF!</v>
      </c>
      <c r="H279" s="17">
        <v>1649.0299</v>
      </c>
      <c r="I279" s="18"/>
      <c r="J279" s="18">
        <f t="shared" si="118"/>
        <v>189.711404424779</v>
      </c>
      <c r="K279" s="18"/>
      <c r="L279" s="18">
        <f t="shared" si="119"/>
        <v>1459.31849557522</v>
      </c>
      <c r="M279" s="18"/>
      <c r="N279" s="18">
        <f t="shared" si="120"/>
        <v>36.4829623893806</v>
      </c>
      <c r="O279" s="18">
        <f t="shared" si="121"/>
        <v>21.8897774336283</v>
      </c>
      <c r="P279" s="18">
        <f t="shared" si="122"/>
        <v>29.1863699115044</v>
      </c>
      <c r="Q279" s="18"/>
      <c r="R279" s="26">
        <f t="shared" si="123"/>
        <v>1371.75938584071</v>
      </c>
      <c r="S279" s="15"/>
    </row>
    <row r="280" s="1" customFormat="1" ht="13.5" hidden="1" outlineLevel="2" spans="1:19">
      <c r="A280" s="15">
        <v>278</v>
      </c>
      <c r="B280" s="15" t="s">
        <v>654</v>
      </c>
      <c r="C280" s="16" t="s">
        <v>661</v>
      </c>
      <c r="D280" s="15" t="s">
        <v>662</v>
      </c>
      <c r="E280" s="15">
        <v>30</v>
      </c>
      <c r="F280" s="17"/>
      <c r="G280" s="18" t="e">
        <f>VLOOKUP(C280,#REF!,8,FALSE)</f>
        <v>#REF!</v>
      </c>
      <c r="H280" s="17">
        <v>1033.5374</v>
      </c>
      <c r="I280" s="18"/>
      <c r="J280" s="18">
        <f t="shared" si="118"/>
        <v>118.902532743363</v>
      </c>
      <c r="K280" s="18"/>
      <c r="L280" s="18">
        <f t="shared" si="119"/>
        <v>914.634867256637</v>
      </c>
      <c r="M280" s="18"/>
      <c r="N280" s="18">
        <f t="shared" si="120"/>
        <v>22.8658716814159</v>
      </c>
      <c r="O280" s="18">
        <f t="shared" si="121"/>
        <v>13.7195230088496</v>
      </c>
      <c r="P280" s="18">
        <f t="shared" si="122"/>
        <v>18.2926973451327</v>
      </c>
      <c r="Q280" s="18"/>
      <c r="R280" s="26">
        <f t="shared" si="123"/>
        <v>859.756775221239</v>
      </c>
      <c r="S280" s="15"/>
    </row>
    <row r="281" s="1" customFormat="1" ht="13.5" hidden="1" outlineLevel="2" spans="1:19">
      <c r="A281" s="15">
        <v>279</v>
      </c>
      <c r="B281" s="15" t="s">
        <v>654</v>
      </c>
      <c r="C281" s="16" t="s">
        <v>663</v>
      </c>
      <c r="D281" s="15" t="s">
        <v>664</v>
      </c>
      <c r="E281" s="15">
        <v>30</v>
      </c>
      <c r="F281" s="17"/>
      <c r="G281" s="18" t="e">
        <f>VLOOKUP(C281,#REF!,8,FALSE)</f>
        <v>#REF!</v>
      </c>
      <c r="H281" s="17">
        <v>1565.2874</v>
      </c>
      <c r="I281" s="18"/>
      <c r="J281" s="18">
        <f t="shared" si="118"/>
        <v>180.077311504425</v>
      </c>
      <c r="K281" s="18"/>
      <c r="L281" s="18">
        <f t="shared" si="119"/>
        <v>1385.21008849558</v>
      </c>
      <c r="M281" s="18"/>
      <c r="N281" s="18">
        <f t="shared" si="120"/>
        <v>34.6302522123894</v>
      </c>
      <c r="O281" s="18">
        <f t="shared" si="121"/>
        <v>20.7781513274336</v>
      </c>
      <c r="P281" s="18">
        <f t="shared" si="122"/>
        <v>27.7042017699115</v>
      </c>
      <c r="Q281" s="18"/>
      <c r="R281" s="26">
        <f t="shared" si="123"/>
        <v>1302.09748318584</v>
      </c>
      <c r="S281" s="15"/>
    </row>
    <row r="282" s="1" customFormat="1" ht="13.5" hidden="1" outlineLevel="2" spans="1:19">
      <c r="A282" s="15">
        <v>280</v>
      </c>
      <c r="B282" s="15" t="s">
        <v>654</v>
      </c>
      <c r="C282" s="16" t="s">
        <v>665</v>
      </c>
      <c r="D282" s="15" t="s">
        <v>666</v>
      </c>
      <c r="E282" s="15">
        <v>15</v>
      </c>
      <c r="F282" s="17"/>
      <c r="G282" s="18" t="e">
        <f>VLOOKUP(C282,#REF!,8,FALSE)</f>
        <v>#REF!</v>
      </c>
      <c r="H282" s="17">
        <v>1705.0495</v>
      </c>
      <c r="I282" s="18"/>
      <c r="J282" s="18">
        <f t="shared" si="118"/>
        <v>196.156137168142</v>
      </c>
      <c r="K282" s="18"/>
      <c r="L282" s="18">
        <f t="shared" si="119"/>
        <v>1508.89336283186</v>
      </c>
      <c r="M282" s="18"/>
      <c r="N282" s="18">
        <f t="shared" si="120"/>
        <v>37.7223340707965</v>
      </c>
      <c r="O282" s="18">
        <f t="shared" si="121"/>
        <v>22.6334004424779</v>
      </c>
      <c r="P282" s="18">
        <f t="shared" si="122"/>
        <v>30.1778672566372</v>
      </c>
      <c r="Q282" s="18"/>
      <c r="R282" s="26">
        <f t="shared" si="123"/>
        <v>1418.35976106195</v>
      </c>
      <c r="S282" s="15"/>
    </row>
    <row r="283" s="1" customFormat="1" ht="13.5" hidden="1" outlineLevel="2" spans="1:19">
      <c r="A283" s="15">
        <v>282</v>
      </c>
      <c r="B283" s="15" t="s">
        <v>654</v>
      </c>
      <c r="C283" s="16" t="s">
        <v>668</v>
      </c>
      <c r="D283" s="15" t="s">
        <v>669</v>
      </c>
      <c r="E283" s="15">
        <v>30</v>
      </c>
      <c r="F283" s="17"/>
      <c r="G283" s="18" t="e">
        <f>VLOOKUP(C283,#REF!,8,FALSE)</f>
        <v>#REF!</v>
      </c>
      <c r="H283" s="17">
        <v>1719.7438</v>
      </c>
      <c r="I283" s="18"/>
      <c r="J283" s="18">
        <f t="shared" si="118"/>
        <v>197.846631858407</v>
      </c>
      <c r="K283" s="18"/>
      <c r="L283" s="18">
        <f t="shared" si="119"/>
        <v>1521.89716814159</v>
      </c>
      <c r="M283" s="18"/>
      <c r="N283" s="18">
        <f t="shared" si="120"/>
        <v>38.0474292035398</v>
      </c>
      <c r="O283" s="18">
        <f t="shared" si="121"/>
        <v>22.8284575221239</v>
      </c>
      <c r="P283" s="18">
        <f t="shared" si="122"/>
        <v>30.4379433628319</v>
      </c>
      <c r="Q283" s="18"/>
      <c r="R283" s="26">
        <f t="shared" si="123"/>
        <v>1430.5833380531</v>
      </c>
      <c r="S283" s="15"/>
    </row>
    <row r="284" s="1" customFormat="1" ht="13.5" hidden="1" outlineLevel="2" spans="1:19">
      <c r="A284" s="15">
        <v>283</v>
      </c>
      <c r="B284" s="15" t="s">
        <v>654</v>
      </c>
      <c r="C284" s="16" t="s">
        <v>670</v>
      </c>
      <c r="D284" s="15" t="s">
        <v>671</v>
      </c>
      <c r="E284" s="15">
        <v>30</v>
      </c>
      <c r="F284" s="17"/>
      <c r="G284" s="18" t="e">
        <f>VLOOKUP(C284,#REF!,8,FALSE)</f>
        <v>#REF!</v>
      </c>
      <c r="H284" s="17">
        <v>1817.6045</v>
      </c>
      <c r="I284" s="18"/>
      <c r="J284" s="18">
        <f t="shared" si="118"/>
        <v>209.104942477876</v>
      </c>
      <c r="K284" s="18"/>
      <c r="L284" s="18">
        <f t="shared" si="119"/>
        <v>1608.49955752212</v>
      </c>
      <c r="M284" s="18"/>
      <c r="N284" s="18">
        <f t="shared" si="120"/>
        <v>40.2124889380531</v>
      </c>
      <c r="O284" s="18">
        <f t="shared" si="121"/>
        <v>24.1274933628319</v>
      </c>
      <c r="P284" s="18">
        <f t="shared" si="122"/>
        <v>32.1699911504425</v>
      </c>
      <c r="Q284" s="18"/>
      <c r="R284" s="26">
        <f t="shared" si="123"/>
        <v>1511.9895840708</v>
      </c>
      <c r="S284" s="15"/>
    </row>
    <row r="285" s="2" customFormat="1" ht="13.5" hidden="1" outlineLevel="1" collapsed="1" spans="1:19">
      <c r="A285" s="19"/>
      <c r="B285" s="19" t="s">
        <v>672</v>
      </c>
      <c r="C285" s="20"/>
      <c r="D285" s="19"/>
      <c r="E285" s="19"/>
      <c r="F285" s="21">
        <f>SUBTOTAL(9,F277:F284)</f>
        <v>0</v>
      </c>
      <c r="G285" s="21"/>
      <c r="H285" s="21"/>
      <c r="I285" s="21"/>
      <c r="J285" s="21">
        <f t="shared" ref="J285:R285" si="124">SUBTOTAL(9,J277:J284)</f>
        <v>0</v>
      </c>
      <c r="K285" s="21"/>
      <c r="L285" s="21">
        <f t="shared" si="124"/>
        <v>0</v>
      </c>
      <c r="M285" s="21"/>
      <c r="N285" s="21">
        <f t="shared" si="124"/>
        <v>0</v>
      </c>
      <c r="O285" s="21">
        <f t="shared" si="124"/>
        <v>0</v>
      </c>
      <c r="P285" s="21">
        <f t="shared" si="124"/>
        <v>0</v>
      </c>
      <c r="Q285" s="21">
        <f t="shared" si="124"/>
        <v>0</v>
      </c>
      <c r="R285" s="21">
        <f t="shared" si="124"/>
        <v>0</v>
      </c>
      <c r="S285" s="19"/>
    </row>
    <row r="286" s="1" customFormat="1" ht="13.5" hidden="1" outlineLevel="2" spans="1:19">
      <c r="A286" s="15">
        <v>284</v>
      </c>
      <c r="B286" s="15" t="s">
        <v>673</v>
      </c>
      <c r="C286" s="16" t="s">
        <v>674</v>
      </c>
      <c r="D286" s="15" t="s">
        <v>675</v>
      </c>
      <c r="E286" s="15">
        <v>30</v>
      </c>
      <c r="F286" s="17"/>
      <c r="G286" s="18" t="e">
        <f>VLOOKUP(C286,#REF!,8,FALSE)</f>
        <v>#REF!</v>
      </c>
      <c r="H286" s="17">
        <v>1720.2997</v>
      </c>
      <c r="I286" s="18"/>
      <c r="J286" s="18">
        <f t="shared" ref="J286:J303" si="125">(H286+I286)/1.13*0.13</f>
        <v>197.910584955752</v>
      </c>
      <c r="K286" s="18"/>
      <c r="L286" s="18">
        <f t="shared" ref="L286:L303" si="126">(H286+I286)-J286+(K286)</f>
        <v>1522.38911504425</v>
      </c>
      <c r="M286" s="18"/>
      <c r="N286" s="18">
        <f t="shared" ref="N286:N303" si="127">L286*0.025</f>
        <v>38.0597278761062</v>
      </c>
      <c r="O286" s="18">
        <f t="shared" ref="O286:O303" si="128">L286*0.015</f>
        <v>22.8358367256637</v>
      </c>
      <c r="P286" s="18">
        <f t="shared" ref="P286:P303" si="129">L286*0.02</f>
        <v>30.447782300885</v>
      </c>
      <c r="Q286" s="18"/>
      <c r="R286" s="26">
        <f t="shared" ref="R286:R303" si="130">L286-N286-O286-P286-Q286</f>
        <v>1431.04576814159</v>
      </c>
      <c r="S286" s="15"/>
    </row>
    <row r="287" s="1" customFormat="1" ht="13.5" hidden="1" outlineLevel="2" spans="1:19">
      <c r="A287" s="15">
        <v>285</v>
      </c>
      <c r="B287" s="15" t="s">
        <v>673</v>
      </c>
      <c r="C287" s="16" t="s">
        <v>676</v>
      </c>
      <c r="D287" s="15" t="s">
        <v>677</v>
      </c>
      <c r="E287" s="15">
        <v>30</v>
      </c>
      <c r="F287" s="17"/>
      <c r="G287" s="18" t="e">
        <f>VLOOKUP(C287,#REF!,8,FALSE)</f>
        <v>#REF!</v>
      </c>
      <c r="H287" s="17">
        <v>1628.6559</v>
      </c>
      <c r="I287" s="18"/>
      <c r="J287" s="18">
        <f t="shared" si="125"/>
        <v>187.367492920354</v>
      </c>
      <c r="K287" s="18"/>
      <c r="L287" s="18">
        <f t="shared" si="126"/>
        <v>1441.28840707965</v>
      </c>
      <c r="M287" s="18"/>
      <c r="N287" s="18">
        <f t="shared" si="127"/>
        <v>36.0322101769911</v>
      </c>
      <c r="O287" s="18">
        <f t="shared" si="128"/>
        <v>21.6193261061947</v>
      </c>
      <c r="P287" s="18">
        <f t="shared" si="129"/>
        <v>28.8257681415929</v>
      </c>
      <c r="Q287" s="18"/>
      <c r="R287" s="26">
        <f t="shared" si="130"/>
        <v>1354.81110265487</v>
      </c>
      <c r="S287" s="15"/>
    </row>
    <row r="288" s="1" customFormat="1" ht="13.5" hidden="1" outlineLevel="2" spans="1:19">
      <c r="A288" s="15">
        <v>286</v>
      </c>
      <c r="B288" s="15" t="s">
        <v>673</v>
      </c>
      <c r="C288" s="16" t="s">
        <v>678</v>
      </c>
      <c r="D288" s="15" t="s">
        <v>679</v>
      </c>
      <c r="E288" s="15">
        <v>30</v>
      </c>
      <c r="F288" s="17"/>
      <c r="G288" s="18" t="e">
        <f>VLOOKUP(C288,#REF!,8,FALSE)</f>
        <v>#REF!</v>
      </c>
      <c r="H288" s="17">
        <v>1537.0125</v>
      </c>
      <c r="I288" s="18"/>
      <c r="J288" s="18">
        <f t="shared" si="125"/>
        <v>176.824446902655</v>
      </c>
      <c r="K288" s="18"/>
      <c r="L288" s="18">
        <f t="shared" si="126"/>
        <v>1360.18805309735</v>
      </c>
      <c r="M288" s="18"/>
      <c r="N288" s="18">
        <f t="shared" si="127"/>
        <v>34.0047013274336</v>
      </c>
      <c r="O288" s="18">
        <f t="shared" si="128"/>
        <v>20.4028207964602</v>
      </c>
      <c r="P288" s="18">
        <f t="shared" si="129"/>
        <v>27.2037610619469</v>
      </c>
      <c r="Q288" s="18"/>
      <c r="R288" s="26">
        <f t="shared" si="130"/>
        <v>1278.5767699115</v>
      </c>
      <c r="S288" s="15"/>
    </row>
    <row r="289" s="1" customFormat="1" ht="13.5" hidden="1" outlineLevel="2" spans="1:19">
      <c r="A289" s="15">
        <v>287</v>
      </c>
      <c r="B289" s="15" t="s">
        <v>673</v>
      </c>
      <c r="C289" s="16" t="s">
        <v>680</v>
      </c>
      <c r="D289" s="15" t="s">
        <v>681</v>
      </c>
      <c r="E289" s="15">
        <v>30</v>
      </c>
      <c r="F289" s="17"/>
      <c r="G289" s="18" t="e">
        <f>VLOOKUP(C289,#REF!,8,FALSE)</f>
        <v>#REF!</v>
      </c>
      <c r="H289" s="17">
        <v>1602.622</v>
      </c>
      <c r="I289" s="18"/>
      <c r="J289" s="18">
        <f t="shared" si="125"/>
        <v>184.372442477876</v>
      </c>
      <c r="K289" s="18"/>
      <c r="L289" s="18">
        <f t="shared" si="126"/>
        <v>1418.24955752212</v>
      </c>
      <c r="M289" s="18"/>
      <c r="N289" s="18">
        <f t="shared" si="127"/>
        <v>35.4562389380531</v>
      </c>
      <c r="O289" s="18">
        <f t="shared" si="128"/>
        <v>21.2737433628319</v>
      </c>
      <c r="P289" s="18">
        <f t="shared" si="129"/>
        <v>28.3649911504425</v>
      </c>
      <c r="Q289" s="18"/>
      <c r="R289" s="26">
        <f t="shared" si="130"/>
        <v>1333.1545840708</v>
      </c>
      <c r="S289" s="15"/>
    </row>
    <row r="290" s="1" customFormat="1" ht="13.5" hidden="1" outlineLevel="2" spans="1:19">
      <c r="A290" s="15">
        <v>288</v>
      </c>
      <c r="B290" s="15" t="s">
        <v>673</v>
      </c>
      <c r="C290" s="16" t="s">
        <v>682</v>
      </c>
      <c r="D290" s="15" t="s">
        <v>683</v>
      </c>
      <c r="E290" s="15">
        <v>30</v>
      </c>
      <c r="F290" s="17"/>
      <c r="G290" s="18" t="e">
        <f>VLOOKUP(C290,#REF!,8,FALSE)</f>
        <v>#REF!</v>
      </c>
      <c r="H290" s="17">
        <v>1594.1331</v>
      </c>
      <c r="I290" s="18"/>
      <c r="J290" s="18">
        <f t="shared" si="125"/>
        <v>183.395843362832</v>
      </c>
      <c r="K290" s="18"/>
      <c r="L290" s="18">
        <f t="shared" si="126"/>
        <v>1410.73725663717</v>
      </c>
      <c r="M290" s="18"/>
      <c r="N290" s="18">
        <f t="shared" si="127"/>
        <v>35.2684314159292</v>
      </c>
      <c r="O290" s="18">
        <f t="shared" si="128"/>
        <v>21.1610588495575</v>
      </c>
      <c r="P290" s="18">
        <f t="shared" si="129"/>
        <v>28.2147451327433</v>
      </c>
      <c r="Q290" s="18"/>
      <c r="R290" s="26">
        <f t="shared" si="130"/>
        <v>1326.09302123894</v>
      </c>
      <c r="S290" s="15"/>
    </row>
    <row r="291" s="1" customFormat="1" ht="13.5" hidden="1" outlineLevel="2" spans="1:19">
      <c r="A291" s="15">
        <v>289</v>
      </c>
      <c r="B291" s="15" t="s">
        <v>673</v>
      </c>
      <c r="C291" s="16" t="s">
        <v>684</v>
      </c>
      <c r="D291" s="15" t="s">
        <v>685</v>
      </c>
      <c r="E291" s="15">
        <v>30</v>
      </c>
      <c r="F291" s="17"/>
      <c r="G291" s="18" t="e">
        <f>VLOOKUP(C291,#REF!,8,FALSE)</f>
        <v>#REF!</v>
      </c>
      <c r="H291" s="17">
        <v>1440.8381</v>
      </c>
      <c r="I291" s="18"/>
      <c r="J291" s="18">
        <f t="shared" si="125"/>
        <v>165.76013539823</v>
      </c>
      <c r="K291" s="18"/>
      <c r="L291" s="18">
        <f t="shared" si="126"/>
        <v>1275.07796460177</v>
      </c>
      <c r="M291" s="18"/>
      <c r="N291" s="18">
        <f t="shared" si="127"/>
        <v>31.8769491150442</v>
      </c>
      <c r="O291" s="18">
        <f t="shared" si="128"/>
        <v>19.1261694690265</v>
      </c>
      <c r="P291" s="18">
        <f t="shared" si="129"/>
        <v>25.5015592920354</v>
      </c>
      <c r="Q291" s="18"/>
      <c r="R291" s="26">
        <f t="shared" si="130"/>
        <v>1198.57328672566</v>
      </c>
      <c r="S291" s="15"/>
    </row>
    <row r="292" s="1" customFormat="1" ht="13.5" hidden="1" outlineLevel="2" spans="1:19">
      <c r="A292" s="15">
        <v>290</v>
      </c>
      <c r="B292" s="15" t="s">
        <v>673</v>
      </c>
      <c r="C292" s="16" t="s">
        <v>686</v>
      </c>
      <c r="D292" s="15" t="s">
        <v>687</v>
      </c>
      <c r="E292" s="15">
        <v>30</v>
      </c>
      <c r="F292" s="17"/>
      <c r="G292" s="18" t="e">
        <f>VLOOKUP(C292,#REF!,8,FALSE)</f>
        <v>#REF!</v>
      </c>
      <c r="H292" s="17">
        <v>1495.1529</v>
      </c>
      <c r="I292" s="18"/>
      <c r="J292" s="18">
        <f t="shared" si="125"/>
        <v>172.008740707965</v>
      </c>
      <c r="K292" s="18"/>
      <c r="L292" s="18">
        <f t="shared" si="126"/>
        <v>1323.14415929204</v>
      </c>
      <c r="M292" s="18"/>
      <c r="N292" s="18">
        <f t="shared" si="127"/>
        <v>33.0786039823009</v>
      </c>
      <c r="O292" s="18">
        <f t="shared" si="128"/>
        <v>19.8471623893805</v>
      </c>
      <c r="P292" s="18">
        <f t="shared" si="129"/>
        <v>26.4628831858407</v>
      </c>
      <c r="Q292" s="18"/>
      <c r="R292" s="26">
        <f t="shared" si="130"/>
        <v>1243.75550973451</v>
      </c>
      <c r="S292" s="15"/>
    </row>
    <row r="293" s="1" customFormat="1" ht="13.5" hidden="1" outlineLevel="2" spans="1:19">
      <c r="A293" s="15">
        <v>291</v>
      </c>
      <c r="B293" s="15" t="s">
        <v>673</v>
      </c>
      <c r="C293" s="16" t="s">
        <v>688</v>
      </c>
      <c r="D293" s="15" t="s">
        <v>689</v>
      </c>
      <c r="E293" s="15">
        <v>30</v>
      </c>
      <c r="F293" s="17"/>
      <c r="G293" s="18" t="e">
        <f>VLOOKUP(C293,#REF!,8,FALSE)</f>
        <v>#REF!</v>
      </c>
      <c r="H293" s="17">
        <v>1628.0762</v>
      </c>
      <c r="I293" s="18"/>
      <c r="J293" s="18">
        <f t="shared" si="125"/>
        <v>187.300801769912</v>
      </c>
      <c r="K293" s="18"/>
      <c r="L293" s="18">
        <f t="shared" si="126"/>
        <v>1440.77539823009</v>
      </c>
      <c r="M293" s="18"/>
      <c r="N293" s="18">
        <f t="shared" si="127"/>
        <v>36.0193849557522</v>
      </c>
      <c r="O293" s="18">
        <f t="shared" si="128"/>
        <v>21.6116309734513</v>
      </c>
      <c r="P293" s="18">
        <f t="shared" si="129"/>
        <v>28.8155079646018</v>
      </c>
      <c r="Q293" s="18"/>
      <c r="R293" s="26">
        <f t="shared" si="130"/>
        <v>1354.32887433628</v>
      </c>
      <c r="S293" s="15"/>
    </row>
    <row r="294" s="1" customFormat="1" ht="13.5" hidden="1" outlineLevel="2" spans="1:19">
      <c r="A294" s="15">
        <v>292</v>
      </c>
      <c r="B294" s="15" t="s">
        <v>673</v>
      </c>
      <c r="C294" s="16" t="s">
        <v>690</v>
      </c>
      <c r="D294" s="15" t="s">
        <v>691</v>
      </c>
      <c r="E294" s="15">
        <v>30</v>
      </c>
      <c r="F294" s="17"/>
      <c r="G294" s="18" t="e">
        <f>VLOOKUP(C294,#REF!,8,FALSE)</f>
        <v>#REF!</v>
      </c>
      <c r="H294" s="17">
        <v>1612.8122</v>
      </c>
      <c r="I294" s="18"/>
      <c r="J294" s="18">
        <f t="shared" si="125"/>
        <v>185.544766371682</v>
      </c>
      <c r="K294" s="18"/>
      <c r="L294" s="18">
        <f t="shared" si="126"/>
        <v>1427.26743362832</v>
      </c>
      <c r="M294" s="18"/>
      <c r="N294" s="18">
        <f t="shared" si="127"/>
        <v>35.681685840708</v>
      </c>
      <c r="O294" s="18">
        <f t="shared" si="128"/>
        <v>21.4090115044248</v>
      </c>
      <c r="P294" s="18">
        <f t="shared" si="129"/>
        <v>28.5453486725664</v>
      </c>
      <c r="Q294" s="18"/>
      <c r="R294" s="26">
        <f t="shared" si="130"/>
        <v>1341.63138761062</v>
      </c>
      <c r="S294" s="15"/>
    </row>
    <row r="295" s="1" customFormat="1" ht="13.5" hidden="1" outlineLevel="2" spans="1:19">
      <c r="A295" s="15">
        <v>293</v>
      </c>
      <c r="B295" s="15" t="s">
        <v>673</v>
      </c>
      <c r="C295" s="16" t="s">
        <v>692</v>
      </c>
      <c r="D295" s="15" t="s">
        <v>693</v>
      </c>
      <c r="E295" s="15">
        <v>30</v>
      </c>
      <c r="F295" s="17"/>
      <c r="G295" s="18" t="e">
        <f>VLOOKUP(C295,#REF!,8,FALSE)</f>
        <v>#REF!</v>
      </c>
      <c r="H295" s="17">
        <v>1473.0757</v>
      </c>
      <c r="I295" s="18"/>
      <c r="J295" s="18">
        <f t="shared" si="125"/>
        <v>169.468885840708</v>
      </c>
      <c r="K295" s="18"/>
      <c r="L295" s="18">
        <f t="shared" si="126"/>
        <v>1303.60681415929</v>
      </c>
      <c r="M295" s="18"/>
      <c r="N295" s="18">
        <f t="shared" si="127"/>
        <v>32.5901703539823</v>
      </c>
      <c r="O295" s="18">
        <f t="shared" si="128"/>
        <v>19.5541022123894</v>
      </c>
      <c r="P295" s="18">
        <f t="shared" si="129"/>
        <v>26.0721362831859</v>
      </c>
      <c r="Q295" s="18"/>
      <c r="R295" s="26">
        <f t="shared" si="130"/>
        <v>1225.39040530974</v>
      </c>
      <c r="S295" s="15"/>
    </row>
    <row r="296" s="1" customFormat="1" ht="13.5" hidden="1" outlineLevel="2" spans="1:19">
      <c r="A296" s="15">
        <v>294</v>
      </c>
      <c r="B296" s="15" t="s">
        <v>673</v>
      </c>
      <c r="C296" s="16" t="s">
        <v>694</v>
      </c>
      <c r="D296" s="15" t="s">
        <v>695</v>
      </c>
      <c r="E296" s="15">
        <v>30</v>
      </c>
      <c r="F296" s="17"/>
      <c r="G296" s="18" t="e">
        <f>VLOOKUP(C296,#REF!,8,FALSE)</f>
        <v>#REF!</v>
      </c>
      <c r="H296" s="17">
        <v>1797.2217</v>
      </c>
      <c r="I296" s="18"/>
      <c r="J296" s="18">
        <f t="shared" si="125"/>
        <v>206.760018584071</v>
      </c>
      <c r="K296" s="18"/>
      <c r="L296" s="18">
        <f t="shared" si="126"/>
        <v>1590.46168141593</v>
      </c>
      <c r="M296" s="18"/>
      <c r="N296" s="18">
        <f t="shared" si="127"/>
        <v>39.7615420353982</v>
      </c>
      <c r="O296" s="18">
        <f t="shared" si="128"/>
        <v>23.8569252212389</v>
      </c>
      <c r="P296" s="18">
        <f t="shared" si="129"/>
        <v>31.8092336283186</v>
      </c>
      <c r="Q296" s="18"/>
      <c r="R296" s="26">
        <f t="shared" si="130"/>
        <v>1495.03398053097</v>
      </c>
      <c r="S296" s="15"/>
    </row>
    <row r="297" s="1" customFormat="1" ht="13.5" hidden="1" outlineLevel="2" spans="1:19">
      <c r="A297" s="15">
        <v>295</v>
      </c>
      <c r="B297" s="15" t="s">
        <v>673</v>
      </c>
      <c r="C297" s="16" t="s">
        <v>696</v>
      </c>
      <c r="D297" s="15" t="s">
        <v>697</v>
      </c>
      <c r="E297" s="15">
        <v>30</v>
      </c>
      <c r="F297" s="17"/>
      <c r="G297" s="18" t="e">
        <f>VLOOKUP(C297,#REF!,8,FALSE)</f>
        <v>#REF!</v>
      </c>
      <c r="H297" s="17">
        <v>1573.2208</v>
      </c>
      <c r="I297" s="18"/>
      <c r="J297" s="18">
        <f t="shared" si="125"/>
        <v>180.990003539823</v>
      </c>
      <c r="K297" s="18"/>
      <c r="L297" s="18">
        <f t="shared" si="126"/>
        <v>1392.23079646018</v>
      </c>
      <c r="M297" s="18"/>
      <c r="N297" s="18">
        <f t="shared" si="127"/>
        <v>34.8057699115044</v>
      </c>
      <c r="O297" s="18">
        <f t="shared" si="128"/>
        <v>20.8834619469027</v>
      </c>
      <c r="P297" s="18">
        <f t="shared" si="129"/>
        <v>27.8446159292035</v>
      </c>
      <c r="Q297" s="18"/>
      <c r="R297" s="26">
        <f t="shared" si="130"/>
        <v>1308.69694867257</v>
      </c>
      <c r="S297" s="15"/>
    </row>
    <row r="298" s="1" customFormat="1" ht="13.5" hidden="1" outlineLevel="2" spans="1:19">
      <c r="A298" s="15">
        <v>296</v>
      </c>
      <c r="B298" s="15" t="s">
        <v>673</v>
      </c>
      <c r="C298" s="16" t="s">
        <v>698</v>
      </c>
      <c r="D298" s="15" t="s">
        <v>699</v>
      </c>
      <c r="E298" s="15">
        <v>30</v>
      </c>
      <c r="F298" s="17"/>
      <c r="G298" s="18" t="e">
        <f>VLOOKUP(C298,#REF!,8,FALSE)</f>
        <v>#REF!</v>
      </c>
      <c r="H298" s="17">
        <v>1725.9515</v>
      </c>
      <c r="I298" s="18"/>
      <c r="J298" s="18">
        <f t="shared" si="125"/>
        <v>198.560792035398</v>
      </c>
      <c r="K298" s="18"/>
      <c r="L298" s="18">
        <f t="shared" si="126"/>
        <v>1527.3907079646</v>
      </c>
      <c r="M298" s="18"/>
      <c r="N298" s="18">
        <f t="shared" si="127"/>
        <v>38.184767699115</v>
      </c>
      <c r="O298" s="18">
        <f t="shared" si="128"/>
        <v>22.910860619469</v>
      </c>
      <c r="P298" s="18">
        <f t="shared" si="129"/>
        <v>30.547814159292</v>
      </c>
      <c r="Q298" s="18"/>
      <c r="R298" s="26">
        <f t="shared" si="130"/>
        <v>1435.74726548672</v>
      </c>
      <c r="S298" s="15"/>
    </row>
    <row r="299" s="1" customFormat="1" ht="13.5" hidden="1" outlineLevel="2" spans="1:19">
      <c r="A299" s="15">
        <v>297</v>
      </c>
      <c r="B299" s="15" t="s">
        <v>673</v>
      </c>
      <c r="C299" s="16" t="s">
        <v>700</v>
      </c>
      <c r="D299" s="15" t="s">
        <v>701</v>
      </c>
      <c r="E299" s="15">
        <v>30</v>
      </c>
      <c r="F299" s="17"/>
      <c r="G299" s="18" t="e">
        <f>VLOOKUP(C299,#REF!,8,FALSE)</f>
        <v>#REF!</v>
      </c>
      <c r="H299" s="17">
        <v>1585.0934</v>
      </c>
      <c r="I299" s="18"/>
      <c r="J299" s="18">
        <f t="shared" si="125"/>
        <v>182.355877876106</v>
      </c>
      <c r="K299" s="18"/>
      <c r="L299" s="18">
        <f t="shared" si="126"/>
        <v>1402.73752212389</v>
      </c>
      <c r="M299" s="18"/>
      <c r="N299" s="18">
        <f t="shared" si="127"/>
        <v>35.0684380530974</v>
      </c>
      <c r="O299" s="18">
        <f t="shared" si="128"/>
        <v>21.0410628318584</v>
      </c>
      <c r="P299" s="18">
        <f t="shared" si="129"/>
        <v>28.0547504424779</v>
      </c>
      <c r="Q299" s="18"/>
      <c r="R299" s="26">
        <f t="shared" si="130"/>
        <v>1318.57327079646</v>
      </c>
      <c r="S299" s="15"/>
    </row>
    <row r="300" s="1" customFormat="1" ht="13.5" hidden="1" outlineLevel="2" spans="1:19">
      <c r="A300" s="15">
        <v>298</v>
      </c>
      <c r="B300" s="15" t="s">
        <v>673</v>
      </c>
      <c r="C300" s="16" t="s">
        <v>702</v>
      </c>
      <c r="D300" s="15" t="s">
        <v>703</v>
      </c>
      <c r="E300" s="15">
        <v>30</v>
      </c>
      <c r="F300" s="17"/>
      <c r="G300" s="18" t="e">
        <f>VLOOKUP(C300,#REF!,8,FALSE)</f>
        <v>#REF!</v>
      </c>
      <c r="H300" s="17">
        <v>1634.3041</v>
      </c>
      <c r="I300" s="18"/>
      <c r="J300" s="18">
        <f t="shared" si="125"/>
        <v>188.017285840708</v>
      </c>
      <c r="K300" s="18"/>
      <c r="L300" s="18">
        <f t="shared" si="126"/>
        <v>1446.28681415929</v>
      </c>
      <c r="M300" s="18"/>
      <c r="N300" s="18">
        <f t="shared" si="127"/>
        <v>36.1571703539823</v>
      </c>
      <c r="O300" s="18">
        <f t="shared" si="128"/>
        <v>21.6943022123894</v>
      </c>
      <c r="P300" s="18">
        <f t="shared" si="129"/>
        <v>28.9257362831858</v>
      </c>
      <c r="Q300" s="18"/>
      <c r="R300" s="26">
        <f t="shared" si="130"/>
        <v>1359.50960530973</v>
      </c>
      <c r="S300" s="15"/>
    </row>
    <row r="301" s="1" customFormat="1" ht="13.5" hidden="1" outlineLevel="2" spans="1:19">
      <c r="A301" s="15">
        <v>299</v>
      </c>
      <c r="B301" s="15" t="s">
        <v>673</v>
      </c>
      <c r="C301" s="16" t="s">
        <v>704</v>
      </c>
      <c r="D301" s="15" t="s">
        <v>705</v>
      </c>
      <c r="E301" s="15">
        <v>30</v>
      </c>
      <c r="F301" s="17"/>
      <c r="G301" s="18" t="e">
        <f>VLOOKUP(C301,#REF!,8,FALSE)</f>
        <v>#REF!</v>
      </c>
      <c r="H301" s="17">
        <v>1505.3429</v>
      </c>
      <c r="I301" s="18"/>
      <c r="J301" s="18">
        <f t="shared" si="125"/>
        <v>173.18104159292</v>
      </c>
      <c r="K301" s="18"/>
      <c r="L301" s="18">
        <f t="shared" si="126"/>
        <v>1332.16185840708</v>
      </c>
      <c r="M301" s="18"/>
      <c r="N301" s="18">
        <f t="shared" si="127"/>
        <v>33.304046460177</v>
      </c>
      <c r="O301" s="18">
        <f t="shared" si="128"/>
        <v>19.9824278761062</v>
      </c>
      <c r="P301" s="18">
        <f t="shared" si="129"/>
        <v>26.6432371681416</v>
      </c>
      <c r="Q301" s="18"/>
      <c r="R301" s="26">
        <f t="shared" si="130"/>
        <v>1252.23214690265</v>
      </c>
      <c r="S301" s="15"/>
    </row>
    <row r="302" s="1" customFormat="1" ht="13.5" hidden="1" outlineLevel="2" spans="1:19">
      <c r="A302" s="15">
        <v>300</v>
      </c>
      <c r="B302" s="15" t="s">
        <v>673</v>
      </c>
      <c r="C302" s="16" t="s">
        <v>706</v>
      </c>
      <c r="D302" s="15" t="s">
        <v>707</v>
      </c>
      <c r="E302" s="15">
        <v>30</v>
      </c>
      <c r="F302" s="17"/>
      <c r="G302" s="18" t="e">
        <f>VLOOKUP(C302,#REF!,8,FALSE)</f>
        <v>#REF!</v>
      </c>
      <c r="H302" s="17">
        <v>1622.9977</v>
      </c>
      <c r="I302" s="18"/>
      <c r="J302" s="18">
        <f t="shared" si="125"/>
        <v>186.716549557522</v>
      </c>
      <c r="K302" s="18"/>
      <c r="L302" s="18">
        <f t="shared" si="126"/>
        <v>1436.28115044248</v>
      </c>
      <c r="M302" s="18"/>
      <c r="N302" s="18">
        <f t="shared" si="127"/>
        <v>35.907028761062</v>
      </c>
      <c r="O302" s="18">
        <f t="shared" si="128"/>
        <v>21.5442172566372</v>
      </c>
      <c r="P302" s="18">
        <f t="shared" si="129"/>
        <v>28.7256230088496</v>
      </c>
      <c r="Q302" s="18"/>
      <c r="R302" s="26">
        <f t="shared" si="130"/>
        <v>1350.10428141593</v>
      </c>
      <c r="S302" s="15"/>
    </row>
    <row r="303" s="1" customFormat="1" ht="13.5" hidden="1" outlineLevel="2" spans="1:19">
      <c r="A303" s="15">
        <v>301</v>
      </c>
      <c r="B303" s="15" t="s">
        <v>673</v>
      </c>
      <c r="C303" s="16" t="s">
        <v>708</v>
      </c>
      <c r="D303" s="15" t="s">
        <v>709</v>
      </c>
      <c r="E303" s="15">
        <v>30</v>
      </c>
      <c r="F303" s="17"/>
      <c r="G303" s="18" t="e">
        <f>VLOOKUP(C303,#REF!,8,FALSE)</f>
        <v>#REF!</v>
      </c>
      <c r="H303" s="17">
        <v>1719.1589</v>
      </c>
      <c r="I303" s="18"/>
      <c r="J303" s="18">
        <f t="shared" si="125"/>
        <v>197.779342477876</v>
      </c>
      <c r="K303" s="18"/>
      <c r="L303" s="18">
        <f t="shared" si="126"/>
        <v>1521.37955752212</v>
      </c>
      <c r="M303" s="18"/>
      <c r="N303" s="18">
        <f t="shared" si="127"/>
        <v>38.0344889380531</v>
      </c>
      <c r="O303" s="18">
        <f t="shared" si="128"/>
        <v>22.8206933628319</v>
      </c>
      <c r="P303" s="18">
        <f t="shared" si="129"/>
        <v>30.4275911504425</v>
      </c>
      <c r="Q303" s="18"/>
      <c r="R303" s="26">
        <f t="shared" si="130"/>
        <v>1430.0967840708</v>
      </c>
      <c r="S303" s="15"/>
    </row>
    <row r="304" s="2" customFormat="1" ht="13.5" hidden="1" outlineLevel="1" collapsed="1" spans="1:19">
      <c r="A304" s="19"/>
      <c r="B304" s="19" t="s">
        <v>711</v>
      </c>
      <c r="C304" s="20"/>
      <c r="D304" s="19"/>
      <c r="E304" s="19"/>
      <c r="F304" s="21">
        <f>SUBTOTAL(9,F286:F303)</f>
        <v>0</v>
      </c>
      <c r="G304" s="21"/>
      <c r="H304" s="21"/>
      <c r="I304" s="21"/>
      <c r="J304" s="21">
        <f t="shared" ref="J304:R304" si="131">SUBTOTAL(9,J286:J303)</f>
        <v>0</v>
      </c>
      <c r="K304" s="21"/>
      <c r="L304" s="21">
        <f t="shared" si="131"/>
        <v>0</v>
      </c>
      <c r="M304" s="21"/>
      <c r="N304" s="21">
        <f t="shared" si="131"/>
        <v>0</v>
      </c>
      <c r="O304" s="21">
        <f t="shared" si="131"/>
        <v>0</v>
      </c>
      <c r="P304" s="21">
        <f t="shared" si="131"/>
        <v>0</v>
      </c>
      <c r="Q304" s="21">
        <f t="shared" si="131"/>
        <v>0</v>
      </c>
      <c r="R304" s="21">
        <f t="shared" si="131"/>
        <v>0</v>
      </c>
      <c r="S304" s="19"/>
    </row>
    <row r="305" s="1" customFormat="1" ht="13.5" hidden="1" outlineLevel="2" spans="1:19">
      <c r="A305" s="15">
        <v>303</v>
      </c>
      <c r="B305" s="15" t="s">
        <v>712</v>
      </c>
      <c r="C305" s="16" t="s">
        <v>713</v>
      </c>
      <c r="D305" s="15" t="s">
        <v>714</v>
      </c>
      <c r="E305" s="15">
        <v>30</v>
      </c>
      <c r="F305" s="17"/>
      <c r="G305" s="18" t="e">
        <f>VLOOKUP(C305,#REF!,8,FALSE)</f>
        <v>#REF!</v>
      </c>
      <c r="H305" s="17">
        <v>1778.5495</v>
      </c>
      <c r="I305" s="18"/>
      <c r="J305" s="18">
        <f t="shared" ref="J305:J317" si="132">(H305+I305)/1.13*0.13</f>
        <v>204.611889380531</v>
      </c>
      <c r="K305" s="18"/>
      <c r="L305" s="18">
        <f t="shared" ref="L305:L317" si="133">(H305+I305)-J305+(K305)</f>
        <v>1573.93761061947</v>
      </c>
      <c r="M305" s="18"/>
      <c r="N305" s="18">
        <f t="shared" ref="N305:N317" si="134">L305*0.025</f>
        <v>39.3484402654867</v>
      </c>
      <c r="O305" s="18">
        <f t="shared" ref="O305:O317" si="135">L305*0.015</f>
        <v>23.609064159292</v>
      </c>
      <c r="P305" s="18">
        <f t="shared" ref="P305:P317" si="136">L305*0.02</f>
        <v>31.4787522123894</v>
      </c>
      <c r="Q305" s="18"/>
      <c r="R305" s="26">
        <f t="shared" ref="R305:R317" si="137">L305-N305-O305-P305-Q305</f>
        <v>1479.5013539823</v>
      </c>
      <c r="S305" s="15"/>
    </row>
    <row r="306" s="1" customFormat="1" ht="13.5" hidden="1" outlineLevel="2" spans="1:19">
      <c r="A306" s="15">
        <v>304</v>
      </c>
      <c r="B306" s="15" t="s">
        <v>712</v>
      </c>
      <c r="C306" s="16" t="s">
        <v>715</v>
      </c>
      <c r="D306" s="15" t="s">
        <v>716</v>
      </c>
      <c r="E306" s="15">
        <v>30</v>
      </c>
      <c r="F306" s="17"/>
      <c r="G306" s="18" t="e">
        <f>VLOOKUP(C306,#REF!,8,FALSE)</f>
        <v>#REF!</v>
      </c>
      <c r="H306" s="17">
        <v>1671.6423</v>
      </c>
      <c r="I306" s="18"/>
      <c r="J306" s="18">
        <f t="shared" si="132"/>
        <v>192.312830973451</v>
      </c>
      <c r="K306" s="18"/>
      <c r="L306" s="18">
        <f t="shared" si="133"/>
        <v>1479.32946902655</v>
      </c>
      <c r="M306" s="18"/>
      <c r="N306" s="18">
        <f t="shared" si="134"/>
        <v>36.9832367256637</v>
      </c>
      <c r="O306" s="18">
        <f t="shared" si="135"/>
        <v>22.1899420353982</v>
      </c>
      <c r="P306" s="18">
        <f t="shared" si="136"/>
        <v>29.586589380531</v>
      </c>
      <c r="Q306" s="18"/>
      <c r="R306" s="26">
        <f t="shared" si="137"/>
        <v>1390.56970088495</v>
      </c>
      <c r="S306" s="15"/>
    </row>
    <row r="307" s="1" customFormat="1" ht="13.5" hidden="1" outlineLevel="2" spans="1:19">
      <c r="A307" s="15">
        <v>305</v>
      </c>
      <c r="B307" s="15" t="s">
        <v>712</v>
      </c>
      <c r="C307" s="16" t="s">
        <v>717</v>
      </c>
      <c r="D307" s="15" t="s">
        <v>718</v>
      </c>
      <c r="E307" s="15">
        <v>30</v>
      </c>
      <c r="F307" s="17"/>
      <c r="G307" s="18" t="e">
        <f>VLOOKUP(C307,#REF!,8,FALSE)</f>
        <v>#REF!</v>
      </c>
      <c r="H307" s="17">
        <v>1895.1018</v>
      </c>
      <c r="I307" s="18"/>
      <c r="J307" s="18">
        <f t="shared" si="132"/>
        <v>218.020561061947</v>
      </c>
      <c r="K307" s="18"/>
      <c r="L307" s="18">
        <f t="shared" si="133"/>
        <v>1677.08123893805</v>
      </c>
      <c r="M307" s="18"/>
      <c r="N307" s="18">
        <f t="shared" si="134"/>
        <v>41.9270309734513</v>
      </c>
      <c r="O307" s="18">
        <f t="shared" si="135"/>
        <v>25.1562185840708</v>
      </c>
      <c r="P307" s="18">
        <f t="shared" si="136"/>
        <v>33.5416247787611</v>
      </c>
      <c r="Q307" s="18"/>
      <c r="R307" s="26">
        <f t="shared" si="137"/>
        <v>1576.45636460177</v>
      </c>
      <c r="S307" s="15"/>
    </row>
    <row r="308" s="1" customFormat="1" ht="13.5" hidden="1" outlineLevel="2" spans="1:19">
      <c r="A308" s="15">
        <v>306</v>
      </c>
      <c r="B308" s="15" t="s">
        <v>712</v>
      </c>
      <c r="C308" s="16" t="s">
        <v>719</v>
      </c>
      <c r="D308" s="15" t="s">
        <v>720</v>
      </c>
      <c r="E308" s="15">
        <v>15</v>
      </c>
      <c r="F308" s="17"/>
      <c r="G308" s="18" t="e">
        <f>VLOOKUP(C308,#REF!,8,FALSE)</f>
        <v>#REF!</v>
      </c>
      <c r="H308" s="17">
        <v>1497.4163</v>
      </c>
      <c r="I308" s="18"/>
      <c r="J308" s="18">
        <f t="shared" si="132"/>
        <v>172.269131858407</v>
      </c>
      <c r="K308" s="18"/>
      <c r="L308" s="18">
        <f t="shared" si="133"/>
        <v>1325.14716814159</v>
      </c>
      <c r="M308" s="18"/>
      <c r="N308" s="18">
        <f t="shared" si="134"/>
        <v>33.1286792035398</v>
      </c>
      <c r="O308" s="18">
        <f t="shared" si="135"/>
        <v>19.8772075221239</v>
      </c>
      <c r="P308" s="18">
        <f t="shared" si="136"/>
        <v>26.5029433628318</v>
      </c>
      <c r="Q308" s="18"/>
      <c r="R308" s="26">
        <f t="shared" si="137"/>
        <v>1245.6383380531</v>
      </c>
      <c r="S308" s="15"/>
    </row>
    <row r="309" s="1" customFormat="1" ht="13.5" hidden="1" outlineLevel="2" spans="1:19">
      <c r="A309" s="15">
        <v>308</v>
      </c>
      <c r="B309" s="15" t="s">
        <v>712</v>
      </c>
      <c r="C309" s="16" t="s">
        <v>722</v>
      </c>
      <c r="D309" s="15" t="s">
        <v>723</v>
      </c>
      <c r="E309" s="15">
        <v>30</v>
      </c>
      <c r="F309" s="17"/>
      <c r="G309" s="18" t="e">
        <f>VLOOKUP(C309,#REF!,8,FALSE)</f>
        <v>#REF!</v>
      </c>
      <c r="H309" s="17">
        <v>1817.0266</v>
      </c>
      <c r="I309" s="18"/>
      <c r="J309" s="18">
        <f t="shared" si="132"/>
        <v>209.03845840708</v>
      </c>
      <c r="K309" s="18"/>
      <c r="L309" s="18">
        <f t="shared" si="133"/>
        <v>1607.98814159292</v>
      </c>
      <c r="M309" s="18"/>
      <c r="N309" s="18">
        <f t="shared" si="134"/>
        <v>40.1997035398231</v>
      </c>
      <c r="O309" s="18">
        <f t="shared" si="135"/>
        <v>24.1198221238938</v>
      </c>
      <c r="P309" s="18">
        <f t="shared" si="136"/>
        <v>32.1597628318585</v>
      </c>
      <c r="Q309" s="18"/>
      <c r="R309" s="26">
        <f t="shared" si="137"/>
        <v>1511.50885309735</v>
      </c>
      <c r="S309" s="15"/>
    </row>
    <row r="310" s="1" customFormat="1" ht="13.5" hidden="1" outlineLevel="2" spans="1:19">
      <c r="A310" s="15">
        <v>309</v>
      </c>
      <c r="B310" s="15" t="s">
        <v>712</v>
      </c>
      <c r="C310" s="16" t="s">
        <v>724</v>
      </c>
      <c r="D310" s="15" t="s">
        <v>725</v>
      </c>
      <c r="E310" s="15">
        <v>30</v>
      </c>
      <c r="F310" s="17"/>
      <c r="G310" s="18" t="e">
        <f>VLOOKUP(C310,#REF!,8,FALSE)</f>
        <v>#REF!</v>
      </c>
      <c r="H310" s="17">
        <v>1735.5701</v>
      </c>
      <c r="I310" s="18"/>
      <c r="J310" s="18">
        <f t="shared" si="132"/>
        <v>199.667356637168</v>
      </c>
      <c r="K310" s="18"/>
      <c r="L310" s="18">
        <f t="shared" si="133"/>
        <v>1535.90274336283</v>
      </c>
      <c r="M310" s="18"/>
      <c r="N310" s="18">
        <f t="shared" si="134"/>
        <v>38.3975685840708</v>
      </c>
      <c r="O310" s="18">
        <f t="shared" si="135"/>
        <v>23.0385411504425</v>
      </c>
      <c r="P310" s="18">
        <f t="shared" si="136"/>
        <v>30.7180548672566</v>
      </c>
      <c r="Q310" s="18"/>
      <c r="R310" s="26">
        <f t="shared" si="137"/>
        <v>1443.74857876106</v>
      </c>
      <c r="S310" s="15"/>
    </row>
    <row r="311" s="1" customFormat="1" ht="13.5" hidden="1" outlineLevel="2" spans="1:19">
      <c r="A311" s="15">
        <v>310</v>
      </c>
      <c r="B311" s="15" t="s">
        <v>712</v>
      </c>
      <c r="C311" s="16" t="s">
        <v>875</v>
      </c>
      <c r="D311" s="15" t="s">
        <v>726</v>
      </c>
      <c r="E311" s="15">
        <v>30</v>
      </c>
      <c r="F311" s="17"/>
      <c r="G311" s="18" t="e">
        <f>VLOOKUP(C311,#REF!,8,FALSE)</f>
        <v>#REF!</v>
      </c>
      <c r="H311" s="17">
        <v>1707.8402</v>
      </c>
      <c r="I311" s="18"/>
      <c r="J311" s="18">
        <f t="shared" si="132"/>
        <v>196.477191150443</v>
      </c>
      <c r="K311" s="18"/>
      <c r="L311" s="18">
        <f t="shared" si="133"/>
        <v>1511.36300884956</v>
      </c>
      <c r="M311" s="18"/>
      <c r="N311" s="18">
        <f t="shared" si="134"/>
        <v>37.784075221239</v>
      </c>
      <c r="O311" s="18">
        <f t="shared" si="135"/>
        <v>22.6704451327434</v>
      </c>
      <c r="P311" s="18">
        <f t="shared" si="136"/>
        <v>30.2272601769912</v>
      </c>
      <c r="Q311" s="18"/>
      <c r="R311" s="26">
        <f t="shared" si="137"/>
        <v>1420.68122831858</v>
      </c>
      <c r="S311" s="15"/>
    </row>
    <row r="312" s="1" customFormat="1" ht="13.5" hidden="1" outlineLevel="2" spans="1:19">
      <c r="A312" s="15">
        <v>311</v>
      </c>
      <c r="B312" s="15" t="s">
        <v>712</v>
      </c>
      <c r="C312" s="16" t="s">
        <v>727</v>
      </c>
      <c r="D312" s="15" t="s">
        <v>728</v>
      </c>
      <c r="E312" s="15">
        <v>30</v>
      </c>
      <c r="F312" s="17"/>
      <c r="G312" s="18" t="e">
        <f>VLOOKUP(C312,#REF!,8,FALSE)</f>
        <v>#REF!</v>
      </c>
      <c r="H312" s="17">
        <v>1396.1438</v>
      </c>
      <c r="I312" s="18"/>
      <c r="J312" s="18">
        <f t="shared" si="132"/>
        <v>160.618313274336</v>
      </c>
      <c r="K312" s="18"/>
      <c r="L312" s="18">
        <f t="shared" si="133"/>
        <v>1235.52548672566</v>
      </c>
      <c r="M312" s="18"/>
      <c r="N312" s="18">
        <f t="shared" si="134"/>
        <v>30.8881371681416</v>
      </c>
      <c r="O312" s="18">
        <f t="shared" si="135"/>
        <v>18.532882300885</v>
      </c>
      <c r="P312" s="18">
        <f t="shared" si="136"/>
        <v>24.7105097345133</v>
      </c>
      <c r="Q312" s="18"/>
      <c r="R312" s="26">
        <f t="shared" si="137"/>
        <v>1161.39395752212</v>
      </c>
      <c r="S312" s="15"/>
    </row>
    <row r="313" s="1" customFormat="1" ht="13.5" hidden="1" outlineLevel="2" spans="1:19">
      <c r="A313" s="15">
        <v>312</v>
      </c>
      <c r="B313" s="15" t="s">
        <v>712</v>
      </c>
      <c r="C313" s="16" t="s">
        <v>729</v>
      </c>
      <c r="D313" s="15" t="s">
        <v>730</v>
      </c>
      <c r="E313" s="15">
        <v>30</v>
      </c>
      <c r="F313" s="17"/>
      <c r="G313" s="18" t="e">
        <f>VLOOKUP(C313,#REF!,8,FALSE)</f>
        <v>#REF!</v>
      </c>
      <c r="H313" s="17">
        <v>1405.7637</v>
      </c>
      <c r="I313" s="18"/>
      <c r="J313" s="18">
        <f t="shared" si="132"/>
        <v>161.725027433628</v>
      </c>
      <c r="K313" s="18"/>
      <c r="L313" s="18">
        <f t="shared" si="133"/>
        <v>1244.03867256637</v>
      </c>
      <c r="M313" s="18"/>
      <c r="N313" s="18">
        <f t="shared" si="134"/>
        <v>31.1009668141593</v>
      </c>
      <c r="O313" s="18">
        <f t="shared" si="135"/>
        <v>18.6605800884956</v>
      </c>
      <c r="P313" s="18">
        <f t="shared" si="136"/>
        <v>24.8807734513274</v>
      </c>
      <c r="Q313" s="18"/>
      <c r="R313" s="26">
        <f t="shared" si="137"/>
        <v>1169.39635221239</v>
      </c>
      <c r="S313" s="15"/>
    </row>
    <row r="314" s="1" customFormat="1" ht="13.5" hidden="1" outlineLevel="2" spans="1:19">
      <c r="A314" s="15">
        <v>313</v>
      </c>
      <c r="B314" s="15" t="s">
        <v>712</v>
      </c>
      <c r="C314" s="16" t="s">
        <v>731</v>
      </c>
      <c r="D314" s="15" t="s">
        <v>732</v>
      </c>
      <c r="E314" s="15">
        <v>30</v>
      </c>
      <c r="F314" s="17"/>
      <c r="G314" s="18" t="e">
        <f>VLOOKUP(C314,#REF!,8,FALSE)</f>
        <v>#REF!</v>
      </c>
      <c r="H314" s="17">
        <v>1413.1155</v>
      </c>
      <c r="I314" s="18"/>
      <c r="J314" s="18">
        <f t="shared" si="132"/>
        <v>162.570809734513</v>
      </c>
      <c r="K314" s="18"/>
      <c r="L314" s="18">
        <f t="shared" si="133"/>
        <v>1250.54469026549</v>
      </c>
      <c r="M314" s="18"/>
      <c r="N314" s="18">
        <f t="shared" si="134"/>
        <v>31.2636172566372</v>
      </c>
      <c r="O314" s="18">
        <f t="shared" si="135"/>
        <v>18.7581703539823</v>
      </c>
      <c r="P314" s="18">
        <f t="shared" si="136"/>
        <v>25.0108938053098</v>
      </c>
      <c r="Q314" s="18"/>
      <c r="R314" s="26">
        <f t="shared" si="137"/>
        <v>1175.51200884956</v>
      </c>
      <c r="S314" s="15"/>
    </row>
    <row r="315" s="1" customFormat="1" ht="13.5" hidden="1" outlineLevel="2" spans="1:19">
      <c r="A315" s="15">
        <v>314</v>
      </c>
      <c r="B315" s="15" t="s">
        <v>712</v>
      </c>
      <c r="C315" s="16" t="s">
        <v>733</v>
      </c>
      <c r="D315" s="15" t="s">
        <v>734</v>
      </c>
      <c r="E315" s="15">
        <v>30</v>
      </c>
      <c r="F315" s="17"/>
      <c r="G315" s="18" t="e">
        <f>VLOOKUP(C315,#REF!,8,FALSE)</f>
        <v>#REF!</v>
      </c>
      <c r="H315" s="17">
        <v>1624.6987</v>
      </c>
      <c r="I315" s="18"/>
      <c r="J315" s="18">
        <f t="shared" si="132"/>
        <v>186.912239823009</v>
      </c>
      <c r="K315" s="18"/>
      <c r="L315" s="18">
        <f t="shared" si="133"/>
        <v>1437.78646017699</v>
      </c>
      <c r="M315" s="18"/>
      <c r="N315" s="18">
        <f t="shared" si="134"/>
        <v>35.9446615044248</v>
      </c>
      <c r="O315" s="18">
        <f t="shared" si="135"/>
        <v>21.5667969026549</v>
      </c>
      <c r="P315" s="18">
        <f t="shared" si="136"/>
        <v>28.7557292035398</v>
      </c>
      <c r="Q315" s="18"/>
      <c r="R315" s="26">
        <f t="shared" si="137"/>
        <v>1351.51927256637</v>
      </c>
      <c r="S315" s="15"/>
    </row>
    <row r="316" s="1" customFormat="1" ht="13.5" hidden="1" outlineLevel="2" spans="1:19">
      <c r="A316" s="15">
        <v>315</v>
      </c>
      <c r="B316" s="15" t="s">
        <v>712</v>
      </c>
      <c r="C316" s="16" t="s">
        <v>735</v>
      </c>
      <c r="D316" s="15" t="s">
        <v>736</v>
      </c>
      <c r="E316" s="15">
        <v>30</v>
      </c>
      <c r="F316" s="17"/>
      <c r="G316" s="18" t="e">
        <f>VLOOKUP(C316,#REF!,8,FALSE)</f>
        <v>#REF!</v>
      </c>
      <c r="H316" s="17">
        <v>1570.3752</v>
      </c>
      <c r="I316" s="18"/>
      <c r="J316" s="18">
        <f t="shared" si="132"/>
        <v>180.662633628319</v>
      </c>
      <c r="K316" s="18"/>
      <c r="L316" s="18">
        <f t="shared" si="133"/>
        <v>1389.71256637168</v>
      </c>
      <c r="M316" s="18"/>
      <c r="N316" s="18">
        <f t="shared" si="134"/>
        <v>34.7428141592921</v>
      </c>
      <c r="O316" s="18">
        <f t="shared" si="135"/>
        <v>20.8456884955752</v>
      </c>
      <c r="P316" s="18">
        <f t="shared" si="136"/>
        <v>27.7942513274336</v>
      </c>
      <c r="Q316" s="18"/>
      <c r="R316" s="26">
        <f t="shared" si="137"/>
        <v>1306.32981238938</v>
      </c>
      <c r="S316" s="15"/>
    </row>
    <row r="317" s="1" customFormat="1" ht="13.5" hidden="1" outlineLevel="2" spans="1:19">
      <c r="A317" s="15">
        <v>316</v>
      </c>
      <c r="B317" s="15" t="s">
        <v>712</v>
      </c>
      <c r="C317" s="16" t="s">
        <v>737</v>
      </c>
      <c r="D317" s="15" t="s">
        <v>738</v>
      </c>
      <c r="E317" s="15">
        <v>30</v>
      </c>
      <c r="F317" s="17"/>
      <c r="G317" s="18" t="e">
        <f>VLOOKUP(C317,#REF!,8,FALSE)</f>
        <v>#REF!</v>
      </c>
      <c r="H317" s="17">
        <v>1525.6897</v>
      </c>
      <c r="I317" s="18"/>
      <c r="J317" s="18">
        <f t="shared" si="132"/>
        <v>175.521823893805</v>
      </c>
      <c r="K317" s="18"/>
      <c r="L317" s="18">
        <f t="shared" si="133"/>
        <v>1350.16787610619</v>
      </c>
      <c r="M317" s="18"/>
      <c r="N317" s="18">
        <f t="shared" si="134"/>
        <v>33.7541969026548</v>
      </c>
      <c r="O317" s="18">
        <f t="shared" si="135"/>
        <v>20.2525181415929</v>
      </c>
      <c r="P317" s="18">
        <f t="shared" si="136"/>
        <v>27.0033575221239</v>
      </c>
      <c r="Q317" s="18"/>
      <c r="R317" s="26">
        <f t="shared" si="137"/>
        <v>1269.15780353982</v>
      </c>
      <c r="S317" s="15"/>
    </row>
    <row r="318" s="2" customFormat="1" ht="13.5" hidden="1" outlineLevel="1" collapsed="1" spans="1:19">
      <c r="A318" s="19"/>
      <c r="B318" s="19" t="s">
        <v>739</v>
      </c>
      <c r="C318" s="20"/>
      <c r="D318" s="19"/>
      <c r="E318" s="19"/>
      <c r="F318" s="21">
        <f>SUBTOTAL(9,F305:F317)</f>
        <v>0</v>
      </c>
      <c r="G318" s="21"/>
      <c r="H318" s="21"/>
      <c r="I318" s="21"/>
      <c r="J318" s="21">
        <f t="shared" ref="J318:R318" si="138">SUBTOTAL(9,J305:J317)</f>
        <v>0</v>
      </c>
      <c r="K318" s="21"/>
      <c r="L318" s="21">
        <f t="shared" si="138"/>
        <v>0</v>
      </c>
      <c r="M318" s="21"/>
      <c r="N318" s="21">
        <f t="shared" si="138"/>
        <v>0</v>
      </c>
      <c r="O318" s="21">
        <f t="shared" si="138"/>
        <v>0</v>
      </c>
      <c r="P318" s="21">
        <f t="shared" si="138"/>
        <v>0</v>
      </c>
      <c r="Q318" s="21">
        <f t="shared" si="138"/>
        <v>0</v>
      </c>
      <c r="R318" s="21">
        <f t="shared" si="138"/>
        <v>0</v>
      </c>
      <c r="S318" s="19"/>
    </row>
    <row r="319" s="1" customFormat="1" ht="13.5" hidden="1" outlineLevel="2" spans="1:19">
      <c r="A319" s="15">
        <v>317</v>
      </c>
      <c r="B319" s="15" t="s">
        <v>740</v>
      </c>
      <c r="C319" s="16" t="s">
        <v>741</v>
      </c>
      <c r="D319" s="15" t="s">
        <v>742</v>
      </c>
      <c r="E319" s="15">
        <v>30</v>
      </c>
      <c r="F319" s="17"/>
      <c r="G319" s="18" t="e">
        <f>VLOOKUP(C319,#REF!,8,FALSE)</f>
        <v>#REF!</v>
      </c>
      <c r="H319" s="17">
        <v>1468.5655</v>
      </c>
      <c r="I319" s="18"/>
      <c r="J319" s="18">
        <f t="shared" ref="J319:J329" si="139">(H319+I319)/1.13*0.13</f>
        <v>168.950013274336</v>
      </c>
      <c r="K319" s="18"/>
      <c r="L319" s="18">
        <f t="shared" ref="L319:L329" si="140">(H319+I319)-J319+(K319)</f>
        <v>1299.61548672566</v>
      </c>
      <c r="M319" s="18"/>
      <c r="N319" s="18">
        <f t="shared" ref="N319:N329" si="141">L319*0.025</f>
        <v>32.4903871681416</v>
      </c>
      <c r="O319" s="18">
        <f t="shared" ref="O319:O329" si="142">L319*0.015</f>
        <v>19.4942323008849</v>
      </c>
      <c r="P319" s="18">
        <f t="shared" ref="P319:P329" si="143">L319*0.02</f>
        <v>25.9923097345133</v>
      </c>
      <c r="Q319" s="18"/>
      <c r="R319" s="26">
        <f t="shared" ref="R319:R329" si="144">L319-N319-O319-P319-Q319</f>
        <v>1221.63855752212</v>
      </c>
      <c r="S319" s="15"/>
    </row>
    <row r="320" s="1" customFormat="1" ht="13.5" hidden="1" outlineLevel="2" spans="1:19">
      <c r="A320" s="15">
        <v>318</v>
      </c>
      <c r="B320" s="15" t="s">
        <v>740</v>
      </c>
      <c r="C320" s="16" t="s">
        <v>743</v>
      </c>
      <c r="D320" s="15" t="s">
        <v>744</v>
      </c>
      <c r="E320" s="15">
        <v>30</v>
      </c>
      <c r="F320" s="17"/>
      <c r="G320" s="18" t="e">
        <f>VLOOKUP(C320,#REF!,8,FALSE)</f>
        <v>#REF!</v>
      </c>
      <c r="H320" s="17">
        <v>1507.5852</v>
      </c>
      <c r="I320" s="18"/>
      <c r="J320" s="18">
        <f t="shared" si="139"/>
        <v>173.439005309734</v>
      </c>
      <c r="K320" s="18"/>
      <c r="L320" s="18">
        <f t="shared" si="140"/>
        <v>1334.14619469026</v>
      </c>
      <c r="M320" s="18"/>
      <c r="N320" s="18">
        <f t="shared" si="141"/>
        <v>33.3536548672566</v>
      </c>
      <c r="O320" s="18">
        <f t="shared" si="142"/>
        <v>20.012192920354</v>
      </c>
      <c r="P320" s="18">
        <f t="shared" si="143"/>
        <v>26.6829238938053</v>
      </c>
      <c r="Q320" s="18"/>
      <c r="R320" s="26">
        <f t="shared" si="144"/>
        <v>1254.09742300885</v>
      </c>
      <c r="S320" s="15"/>
    </row>
    <row r="321" s="1" customFormat="1" ht="13.5" hidden="1" outlineLevel="2" spans="1:19">
      <c r="A321" s="15">
        <v>319</v>
      </c>
      <c r="B321" s="15" t="s">
        <v>740</v>
      </c>
      <c r="C321" s="16" t="s">
        <v>745</v>
      </c>
      <c r="D321" s="15" t="s">
        <v>746</v>
      </c>
      <c r="E321" s="15">
        <v>30</v>
      </c>
      <c r="F321" s="17"/>
      <c r="G321" s="18" t="e">
        <f>VLOOKUP(C321,#REF!,8,FALSE)</f>
        <v>#REF!</v>
      </c>
      <c r="H321" s="17">
        <v>1667.1221</v>
      </c>
      <c r="I321" s="18"/>
      <c r="J321" s="18">
        <f t="shared" si="139"/>
        <v>191.792807964602</v>
      </c>
      <c r="K321" s="18"/>
      <c r="L321" s="18">
        <f t="shared" si="140"/>
        <v>1475.3292920354</v>
      </c>
      <c r="M321" s="18"/>
      <c r="N321" s="18">
        <f t="shared" si="141"/>
        <v>36.883232300885</v>
      </c>
      <c r="O321" s="18">
        <f t="shared" si="142"/>
        <v>22.129939380531</v>
      </c>
      <c r="P321" s="18">
        <f t="shared" si="143"/>
        <v>29.506585840708</v>
      </c>
      <c r="Q321" s="18"/>
      <c r="R321" s="26">
        <f t="shared" si="144"/>
        <v>1386.80953451327</v>
      </c>
      <c r="S321" s="15"/>
    </row>
    <row r="322" s="1" customFormat="1" ht="13.5" hidden="1" outlineLevel="2" spans="1:19">
      <c r="A322" s="15">
        <v>320</v>
      </c>
      <c r="B322" s="15" t="s">
        <v>740</v>
      </c>
      <c r="C322" s="16" t="s">
        <v>747</v>
      </c>
      <c r="D322" s="15" t="s">
        <v>748</v>
      </c>
      <c r="E322" s="15">
        <v>30</v>
      </c>
      <c r="F322" s="17"/>
      <c r="G322" s="18" t="e">
        <f>VLOOKUP(C322,#REF!,8,FALSE)</f>
        <v>#REF!</v>
      </c>
      <c r="H322" s="17">
        <v>1540.402</v>
      </c>
      <c r="I322" s="18"/>
      <c r="J322" s="18">
        <f t="shared" si="139"/>
        <v>177.214389380531</v>
      </c>
      <c r="K322" s="18"/>
      <c r="L322" s="18">
        <f t="shared" si="140"/>
        <v>1363.18761061947</v>
      </c>
      <c r="M322" s="18"/>
      <c r="N322" s="18">
        <f t="shared" si="141"/>
        <v>34.0796902654867</v>
      </c>
      <c r="O322" s="18">
        <f t="shared" si="142"/>
        <v>20.447814159292</v>
      </c>
      <c r="P322" s="18">
        <f t="shared" si="143"/>
        <v>27.2637522123894</v>
      </c>
      <c r="Q322" s="18"/>
      <c r="R322" s="26">
        <f t="shared" si="144"/>
        <v>1281.3963539823</v>
      </c>
      <c r="S322" s="15"/>
    </row>
    <row r="323" s="1" customFormat="1" ht="13.5" hidden="1" outlineLevel="2" spans="1:19">
      <c r="A323" s="15">
        <v>321</v>
      </c>
      <c r="B323" s="15" t="s">
        <v>740</v>
      </c>
      <c r="C323" s="16" t="s">
        <v>749</v>
      </c>
      <c r="D323" s="15" t="s">
        <v>750</v>
      </c>
      <c r="E323" s="15">
        <v>30</v>
      </c>
      <c r="F323" s="17"/>
      <c r="G323" s="18" t="e">
        <f>VLOOKUP(C323,#REF!,8,FALSE)</f>
        <v>#REF!</v>
      </c>
      <c r="H323" s="17">
        <v>1572.6444</v>
      </c>
      <c r="I323" s="18"/>
      <c r="J323" s="18">
        <f t="shared" si="139"/>
        <v>180.923692035398</v>
      </c>
      <c r="K323" s="18"/>
      <c r="L323" s="18">
        <f t="shared" si="140"/>
        <v>1391.7207079646</v>
      </c>
      <c r="M323" s="18"/>
      <c r="N323" s="18">
        <f t="shared" si="141"/>
        <v>34.7930176991151</v>
      </c>
      <c r="O323" s="18">
        <f t="shared" si="142"/>
        <v>20.875810619469</v>
      </c>
      <c r="P323" s="18">
        <f t="shared" si="143"/>
        <v>27.8344141592921</v>
      </c>
      <c r="Q323" s="18"/>
      <c r="R323" s="26">
        <f t="shared" si="144"/>
        <v>1308.21746548673</v>
      </c>
      <c r="S323" s="15"/>
    </row>
    <row r="324" s="1" customFormat="1" ht="13.5" hidden="1" outlineLevel="2" spans="1:19">
      <c r="A324" s="15">
        <v>322</v>
      </c>
      <c r="B324" s="15" t="s">
        <v>740</v>
      </c>
      <c r="C324" s="16" t="s">
        <v>751</v>
      </c>
      <c r="D324" s="15" t="s">
        <v>752</v>
      </c>
      <c r="E324" s="15">
        <v>30</v>
      </c>
      <c r="F324" s="17"/>
      <c r="G324" s="18" t="e">
        <f>VLOOKUP(C324,#REF!,8,FALSE)</f>
        <v>#REF!</v>
      </c>
      <c r="H324" s="17">
        <v>1660.8972</v>
      </c>
      <c r="I324" s="18"/>
      <c r="J324" s="18">
        <f t="shared" si="139"/>
        <v>191.076669026549</v>
      </c>
      <c r="K324" s="18"/>
      <c r="L324" s="18">
        <f t="shared" si="140"/>
        <v>1469.82053097345</v>
      </c>
      <c r="M324" s="18"/>
      <c r="N324" s="18">
        <f t="shared" si="141"/>
        <v>36.7455132743363</v>
      </c>
      <c r="O324" s="18">
        <f t="shared" si="142"/>
        <v>22.0473079646018</v>
      </c>
      <c r="P324" s="18">
        <f t="shared" si="143"/>
        <v>29.396410619469</v>
      </c>
      <c r="Q324" s="18"/>
      <c r="R324" s="26">
        <f t="shared" si="144"/>
        <v>1381.63129911505</v>
      </c>
      <c r="S324" s="15"/>
    </row>
    <row r="325" s="1" customFormat="1" ht="13.5" hidden="1" outlineLevel="2" spans="1:19">
      <c r="A325" s="15">
        <v>323</v>
      </c>
      <c r="B325" s="15" t="s">
        <v>740</v>
      </c>
      <c r="C325" s="16" t="s">
        <v>753</v>
      </c>
      <c r="D325" s="15" t="s">
        <v>754</v>
      </c>
      <c r="E325" s="15">
        <v>30</v>
      </c>
      <c r="F325" s="17"/>
      <c r="G325" s="18" t="e">
        <f>VLOOKUP(C325,#REF!,8,FALSE)</f>
        <v>#REF!</v>
      </c>
      <c r="H325" s="17">
        <v>1648.4499</v>
      </c>
      <c r="I325" s="18"/>
      <c r="J325" s="18">
        <f t="shared" si="139"/>
        <v>189.644678761062</v>
      </c>
      <c r="K325" s="18"/>
      <c r="L325" s="18">
        <f t="shared" si="140"/>
        <v>1458.80522123894</v>
      </c>
      <c r="M325" s="18"/>
      <c r="N325" s="18">
        <f t="shared" si="141"/>
        <v>36.4701305309734</v>
      </c>
      <c r="O325" s="18">
        <f t="shared" si="142"/>
        <v>21.8820783185841</v>
      </c>
      <c r="P325" s="18">
        <f t="shared" si="143"/>
        <v>29.1761044247788</v>
      </c>
      <c r="Q325" s="18"/>
      <c r="R325" s="26">
        <f t="shared" si="144"/>
        <v>1371.2769079646</v>
      </c>
      <c r="S325" s="15"/>
    </row>
    <row r="326" s="1" customFormat="1" ht="13.5" hidden="1" outlineLevel="2" spans="1:19">
      <c r="A326" s="15">
        <v>324</v>
      </c>
      <c r="B326" s="15" t="s">
        <v>740</v>
      </c>
      <c r="C326" s="16" t="s">
        <v>755</v>
      </c>
      <c r="D326" s="15" t="s">
        <v>756</v>
      </c>
      <c r="E326" s="15">
        <v>30</v>
      </c>
      <c r="F326" s="17"/>
      <c r="G326" s="18" t="e">
        <f>VLOOKUP(C326,#REF!,8,FALSE)</f>
        <v>#REF!</v>
      </c>
      <c r="H326" s="17">
        <v>1421.5938</v>
      </c>
      <c r="I326" s="18"/>
      <c r="J326" s="18">
        <f t="shared" si="139"/>
        <v>163.546189380531</v>
      </c>
      <c r="K326" s="18"/>
      <c r="L326" s="18">
        <f t="shared" si="140"/>
        <v>1258.04761061947</v>
      </c>
      <c r="M326" s="18"/>
      <c r="N326" s="18">
        <f t="shared" si="141"/>
        <v>31.4511902654867</v>
      </c>
      <c r="O326" s="18">
        <f t="shared" si="142"/>
        <v>18.870714159292</v>
      </c>
      <c r="P326" s="18">
        <f t="shared" si="143"/>
        <v>25.1609522123894</v>
      </c>
      <c r="Q326" s="18"/>
      <c r="R326" s="26">
        <f t="shared" si="144"/>
        <v>1182.5647539823</v>
      </c>
      <c r="S326" s="15"/>
    </row>
    <row r="327" s="1" customFormat="1" ht="13.5" hidden="1" outlineLevel="2" spans="1:19">
      <c r="A327" s="15">
        <v>325</v>
      </c>
      <c r="B327" s="15" t="s">
        <v>740</v>
      </c>
      <c r="C327" s="16" t="s">
        <v>757</v>
      </c>
      <c r="D327" s="15" t="s">
        <v>758</v>
      </c>
      <c r="E327" s="15">
        <v>30</v>
      </c>
      <c r="F327" s="17"/>
      <c r="G327" s="18" t="e">
        <f>VLOOKUP(C327,#REF!,8,FALSE)</f>
        <v>#REF!</v>
      </c>
      <c r="H327" s="17">
        <v>1569.8248</v>
      </c>
      <c r="I327" s="18"/>
      <c r="J327" s="18">
        <f t="shared" si="139"/>
        <v>180.599313274336</v>
      </c>
      <c r="K327" s="18"/>
      <c r="L327" s="18">
        <f t="shared" si="140"/>
        <v>1389.22548672566</v>
      </c>
      <c r="M327" s="18"/>
      <c r="N327" s="18">
        <f t="shared" si="141"/>
        <v>34.7306371681416</v>
      </c>
      <c r="O327" s="18">
        <f t="shared" si="142"/>
        <v>20.8383823008849</v>
      </c>
      <c r="P327" s="18">
        <f t="shared" si="143"/>
        <v>27.7845097345133</v>
      </c>
      <c r="Q327" s="18"/>
      <c r="R327" s="26">
        <f t="shared" si="144"/>
        <v>1305.87195752212</v>
      </c>
      <c r="S327" s="15"/>
    </row>
    <row r="328" s="1" customFormat="1" ht="13.5" hidden="1" outlineLevel="2" spans="1:19">
      <c r="A328" s="15">
        <v>326</v>
      </c>
      <c r="B328" s="15" t="s">
        <v>740</v>
      </c>
      <c r="C328" s="16" t="s">
        <v>759</v>
      </c>
      <c r="D328" s="15" t="s">
        <v>760</v>
      </c>
      <c r="E328" s="15">
        <v>30</v>
      </c>
      <c r="F328" s="17"/>
      <c r="G328" s="18" t="e">
        <f>VLOOKUP(C328,#REF!,8,FALSE)</f>
        <v>#REF!</v>
      </c>
      <c r="H328" s="17">
        <v>1511.5468</v>
      </c>
      <c r="I328" s="18"/>
      <c r="J328" s="18">
        <f t="shared" si="139"/>
        <v>173.89476460177</v>
      </c>
      <c r="K328" s="18"/>
      <c r="L328" s="18">
        <f t="shared" si="140"/>
        <v>1337.65203539823</v>
      </c>
      <c r="M328" s="18"/>
      <c r="N328" s="18">
        <f t="shared" si="141"/>
        <v>33.4413008849558</v>
      </c>
      <c r="O328" s="18">
        <f t="shared" si="142"/>
        <v>20.0647805309735</v>
      </c>
      <c r="P328" s="18">
        <f t="shared" si="143"/>
        <v>26.7530407079646</v>
      </c>
      <c r="Q328" s="18"/>
      <c r="R328" s="26">
        <f t="shared" si="144"/>
        <v>1257.39291327434</v>
      </c>
      <c r="S328" s="15"/>
    </row>
    <row r="329" s="1" customFormat="1" ht="13.5" hidden="1" outlineLevel="2" spans="1:19">
      <c r="A329" s="15">
        <v>327</v>
      </c>
      <c r="B329" s="15" t="s">
        <v>740</v>
      </c>
      <c r="C329" s="16" t="s">
        <v>761</v>
      </c>
      <c r="D329" s="15" t="s">
        <v>762</v>
      </c>
      <c r="E329" s="15">
        <v>30</v>
      </c>
      <c r="F329" s="17"/>
      <c r="G329" s="18" t="e">
        <f>VLOOKUP(C329,#REF!,8,FALSE)</f>
        <v>#REF!</v>
      </c>
      <c r="H329" s="17">
        <v>1376.3509</v>
      </c>
      <c r="I329" s="18"/>
      <c r="J329" s="18">
        <f t="shared" si="139"/>
        <v>158.341253982301</v>
      </c>
      <c r="K329" s="18"/>
      <c r="L329" s="18">
        <f t="shared" si="140"/>
        <v>1218.0096460177</v>
      </c>
      <c r="M329" s="18"/>
      <c r="N329" s="18">
        <f t="shared" si="141"/>
        <v>30.4502411504425</v>
      </c>
      <c r="O329" s="18">
        <f t="shared" si="142"/>
        <v>18.2701446902655</v>
      </c>
      <c r="P329" s="18">
        <f t="shared" si="143"/>
        <v>24.360192920354</v>
      </c>
      <c r="Q329" s="18"/>
      <c r="R329" s="26">
        <f t="shared" si="144"/>
        <v>1144.92906725664</v>
      </c>
      <c r="S329" s="15"/>
    </row>
    <row r="330" s="2" customFormat="1" ht="13.5" hidden="1" outlineLevel="1" collapsed="1" spans="1:19">
      <c r="A330" s="19"/>
      <c r="B330" s="19" t="s">
        <v>763</v>
      </c>
      <c r="C330" s="20"/>
      <c r="D330" s="19"/>
      <c r="E330" s="19"/>
      <c r="F330" s="21">
        <f>SUBTOTAL(9,F319:F329)</f>
        <v>0</v>
      </c>
      <c r="G330" s="21"/>
      <c r="H330" s="21"/>
      <c r="I330" s="21"/>
      <c r="J330" s="21">
        <f t="shared" ref="J330:R330" si="145">SUBTOTAL(9,J319:J329)</f>
        <v>0</v>
      </c>
      <c r="K330" s="21"/>
      <c r="L330" s="21">
        <f t="shared" si="145"/>
        <v>0</v>
      </c>
      <c r="M330" s="21"/>
      <c r="N330" s="21">
        <f t="shared" si="145"/>
        <v>0</v>
      </c>
      <c r="O330" s="21">
        <f t="shared" si="145"/>
        <v>0</v>
      </c>
      <c r="P330" s="21">
        <f t="shared" si="145"/>
        <v>0</v>
      </c>
      <c r="Q330" s="21">
        <f t="shared" si="145"/>
        <v>0</v>
      </c>
      <c r="R330" s="21">
        <f t="shared" si="145"/>
        <v>0</v>
      </c>
      <c r="S330" s="19"/>
    </row>
    <row r="331" s="1" customFormat="1" ht="13.5" hidden="1" outlineLevel="2" spans="1:19">
      <c r="A331" s="15">
        <v>328</v>
      </c>
      <c r="B331" s="15" t="s">
        <v>764</v>
      </c>
      <c r="C331" s="16" t="s">
        <v>765</v>
      </c>
      <c r="D331" s="15" t="s">
        <v>766</v>
      </c>
      <c r="E331" s="15">
        <v>30</v>
      </c>
      <c r="F331" s="17"/>
      <c r="G331" s="18" t="e">
        <f>VLOOKUP(C331,#REF!,8,FALSE)</f>
        <v>#REF!</v>
      </c>
      <c r="H331" s="17">
        <v>1614.506</v>
      </c>
      <c r="I331" s="18"/>
      <c r="J331" s="18">
        <f t="shared" ref="J331:J355" si="146">(H331+I331)/1.13*0.13</f>
        <v>185.739628318584</v>
      </c>
      <c r="K331" s="18"/>
      <c r="L331" s="18">
        <f t="shared" ref="L331:L355" si="147">(H331+I331)-J331+(K331)</f>
        <v>1428.76637168142</v>
      </c>
      <c r="M331" s="18"/>
      <c r="N331" s="18">
        <f t="shared" ref="N331:N355" si="148">L331*0.025</f>
        <v>35.7191592920354</v>
      </c>
      <c r="O331" s="18">
        <f t="shared" ref="O331:O355" si="149">L331*0.015</f>
        <v>21.4314955752212</v>
      </c>
      <c r="P331" s="18">
        <f t="shared" ref="P331:P355" si="150">L331*0.02</f>
        <v>28.5753274336283</v>
      </c>
      <c r="Q331" s="18"/>
      <c r="R331" s="26">
        <f t="shared" ref="R331:R355" si="151">L331-N331-O331-P331-Q331</f>
        <v>1343.04038938053</v>
      </c>
      <c r="S331" s="15"/>
    </row>
    <row r="332" s="1" customFormat="1" ht="13.5" hidden="1" outlineLevel="2" spans="1:19">
      <c r="A332" s="15">
        <v>329</v>
      </c>
      <c r="B332" s="15" t="s">
        <v>764</v>
      </c>
      <c r="C332" s="16" t="s">
        <v>767</v>
      </c>
      <c r="D332" s="15" t="s">
        <v>768</v>
      </c>
      <c r="E332" s="15">
        <v>30</v>
      </c>
      <c r="F332" s="17"/>
      <c r="G332" s="18" t="e">
        <f>VLOOKUP(C332,#REF!,8,FALSE)</f>
        <v>#REF!</v>
      </c>
      <c r="H332" s="17">
        <v>1527.9543</v>
      </c>
      <c r="I332" s="18"/>
      <c r="J332" s="18">
        <f t="shared" si="146"/>
        <v>175.782353097345</v>
      </c>
      <c r="K332" s="18"/>
      <c r="L332" s="18">
        <f t="shared" si="147"/>
        <v>1352.17194690266</v>
      </c>
      <c r="M332" s="18"/>
      <c r="N332" s="18">
        <f t="shared" si="148"/>
        <v>33.8042986725664</v>
      </c>
      <c r="O332" s="18">
        <f t="shared" si="149"/>
        <v>20.2825792035398</v>
      </c>
      <c r="P332" s="18">
        <f t="shared" si="150"/>
        <v>27.0434389380531</v>
      </c>
      <c r="Q332" s="18"/>
      <c r="R332" s="26">
        <f t="shared" si="151"/>
        <v>1271.0416300885</v>
      </c>
      <c r="S332" s="15"/>
    </row>
    <row r="333" s="1" customFormat="1" ht="13.5" hidden="1" outlineLevel="2" spans="1:19">
      <c r="A333" s="15">
        <v>330</v>
      </c>
      <c r="B333" s="15" t="s">
        <v>764</v>
      </c>
      <c r="C333" s="16" t="s">
        <v>769</v>
      </c>
      <c r="D333" s="15" t="s">
        <v>770</v>
      </c>
      <c r="E333" s="15">
        <v>30</v>
      </c>
      <c r="F333" s="17"/>
      <c r="G333" s="18" t="e">
        <f>VLOOKUP(C333,#REF!,8,FALSE)</f>
        <v>#REF!</v>
      </c>
      <c r="H333" s="17">
        <v>1656.9382</v>
      </c>
      <c r="I333" s="18"/>
      <c r="J333" s="18">
        <f t="shared" si="146"/>
        <v>190.621208849558</v>
      </c>
      <c r="K333" s="18"/>
      <c r="L333" s="18">
        <f t="shared" si="147"/>
        <v>1466.31699115044</v>
      </c>
      <c r="M333" s="18"/>
      <c r="N333" s="18">
        <f t="shared" si="148"/>
        <v>36.6579247787611</v>
      </c>
      <c r="O333" s="18">
        <f t="shared" si="149"/>
        <v>21.9947548672567</v>
      </c>
      <c r="P333" s="18">
        <f t="shared" si="150"/>
        <v>29.3263398230089</v>
      </c>
      <c r="Q333" s="18"/>
      <c r="R333" s="26">
        <f t="shared" si="151"/>
        <v>1378.33797168142</v>
      </c>
      <c r="S333" s="15"/>
    </row>
    <row r="334" s="1" customFormat="1" ht="13.5" hidden="1" outlineLevel="2" spans="1:19">
      <c r="A334" s="15">
        <v>331</v>
      </c>
      <c r="B334" s="15" t="s">
        <v>764</v>
      </c>
      <c r="C334" s="16" t="s">
        <v>771</v>
      </c>
      <c r="D334" s="15" t="s">
        <v>772</v>
      </c>
      <c r="E334" s="15">
        <v>30</v>
      </c>
      <c r="F334" s="17"/>
      <c r="G334" s="18" t="e">
        <f>VLOOKUP(C334,#REF!,8,FALSE)</f>
        <v>#REF!</v>
      </c>
      <c r="H334" s="17">
        <v>1381.4449</v>
      </c>
      <c r="I334" s="18"/>
      <c r="J334" s="18">
        <f t="shared" si="146"/>
        <v>158.927289380531</v>
      </c>
      <c r="K334" s="18"/>
      <c r="L334" s="18">
        <f t="shared" si="147"/>
        <v>1222.51761061947</v>
      </c>
      <c r="M334" s="18"/>
      <c r="N334" s="18">
        <f t="shared" si="148"/>
        <v>30.5629402654867</v>
      </c>
      <c r="O334" s="18">
        <f t="shared" si="149"/>
        <v>18.337764159292</v>
      </c>
      <c r="P334" s="18">
        <f t="shared" si="150"/>
        <v>24.4503522123894</v>
      </c>
      <c r="Q334" s="18"/>
      <c r="R334" s="26">
        <f t="shared" si="151"/>
        <v>1149.1665539823</v>
      </c>
      <c r="S334" s="15"/>
    </row>
    <row r="335" s="1" customFormat="1" ht="13.5" hidden="1" outlineLevel="2" spans="1:19">
      <c r="A335" s="15">
        <v>332</v>
      </c>
      <c r="B335" s="15" t="s">
        <v>764</v>
      </c>
      <c r="C335" s="16" t="s">
        <v>773</v>
      </c>
      <c r="D335" s="15" t="s">
        <v>774</v>
      </c>
      <c r="E335" s="15">
        <v>30</v>
      </c>
      <c r="F335" s="17"/>
      <c r="G335" s="18" t="e">
        <f>VLOOKUP(C335,#REF!,8,FALSE)</f>
        <v>#REF!</v>
      </c>
      <c r="H335" s="17">
        <v>1742.923</v>
      </c>
      <c r="I335" s="18"/>
      <c r="J335" s="18">
        <f t="shared" si="146"/>
        <v>200.513265486726</v>
      </c>
      <c r="K335" s="18"/>
      <c r="L335" s="18">
        <f t="shared" si="147"/>
        <v>1542.40973451327</v>
      </c>
      <c r="M335" s="18"/>
      <c r="N335" s="18">
        <f t="shared" si="148"/>
        <v>38.5602433628318</v>
      </c>
      <c r="O335" s="18">
        <f t="shared" si="149"/>
        <v>23.1361460176991</v>
      </c>
      <c r="P335" s="18">
        <f t="shared" si="150"/>
        <v>30.8481946902655</v>
      </c>
      <c r="Q335" s="18"/>
      <c r="R335" s="26">
        <f t="shared" si="151"/>
        <v>1449.86515044248</v>
      </c>
      <c r="S335" s="15"/>
    </row>
    <row r="336" s="1" customFormat="1" ht="13.5" outlineLevel="2" spans="1:20">
      <c r="A336" s="15">
        <v>333</v>
      </c>
      <c r="B336" s="15" t="s">
        <v>764</v>
      </c>
      <c r="C336" s="16" t="s">
        <v>775</v>
      </c>
      <c r="D336" s="15" t="s">
        <v>776</v>
      </c>
      <c r="E336" s="15">
        <v>30</v>
      </c>
      <c r="F336" s="17"/>
      <c r="G336" s="18" t="e">
        <f>VLOOKUP(C336,#REF!,8,FALSE)</f>
        <v>#REF!</v>
      </c>
      <c r="H336" s="17">
        <v>1618.4682</v>
      </c>
      <c r="I336" s="18"/>
      <c r="J336" s="18">
        <f t="shared" si="146"/>
        <v>186.195456637168</v>
      </c>
      <c r="K336" s="18"/>
      <c r="L336" s="18">
        <f t="shared" si="147"/>
        <v>1432.27274336283</v>
      </c>
      <c r="M336" s="18"/>
      <c r="N336" s="18">
        <f t="shared" si="148"/>
        <v>35.8068185840708</v>
      </c>
      <c r="O336" s="18">
        <f t="shared" si="149"/>
        <v>21.4840911504425</v>
      </c>
      <c r="P336" s="18">
        <f t="shared" si="150"/>
        <v>28.6454548672567</v>
      </c>
      <c r="Q336" s="26">
        <v>2371.50680353983</v>
      </c>
      <c r="R336" s="26">
        <v>0</v>
      </c>
      <c r="S336" s="26">
        <v>-1025.17084070797</v>
      </c>
      <c r="T336" s="5"/>
    </row>
    <row r="337" s="1" customFormat="1" ht="13.5" hidden="1" outlineLevel="2" spans="1:19">
      <c r="A337" s="15">
        <v>334</v>
      </c>
      <c r="B337" s="15" t="s">
        <v>764</v>
      </c>
      <c r="C337" s="16" t="s">
        <v>777</v>
      </c>
      <c r="D337" s="15" t="s">
        <v>778</v>
      </c>
      <c r="E337" s="15">
        <v>30</v>
      </c>
      <c r="F337" s="17"/>
      <c r="G337" s="18" t="e">
        <f>VLOOKUP(C337,#REF!,8,FALSE)</f>
        <v>#REF!</v>
      </c>
      <c r="H337" s="17">
        <v>1578.3033</v>
      </c>
      <c r="I337" s="18"/>
      <c r="J337" s="18">
        <f t="shared" si="146"/>
        <v>181.574715929204</v>
      </c>
      <c r="K337" s="18"/>
      <c r="L337" s="18">
        <f t="shared" si="147"/>
        <v>1396.7285840708</v>
      </c>
      <c r="M337" s="18"/>
      <c r="N337" s="18">
        <f t="shared" si="148"/>
        <v>34.9182146017699</v>
      </c>
      <c r="O337" s="18">
        <f t="shared" si="149"/>
        <v>20.9509287610619</v>
      </c>
      <c r="P337" s="18">
        <f t="shared" si="150"/>
        <v>27.9345716814159</v>
      </c>
      <c r="Q337" s="18"/>
      <c r="R337" s="26">
        <f t="shared" si="151"/>
        <v>1312.92486902655</v>
      </c>
      <c r="S337" s="15"/>
    </row>
    <row r="338" s="1" customFormat="1" ht="13.5" hidden="1" outlineLevel="2" spans="1:19">
      <c r="A338" s="15">
        <v>335</v>
      </c>
      <c r="B338" s="15" t="s">
        <v>764</v>
      </c>
      <c r="C338" s="16" t="s">
        <v>779</v>
      </c>
      <c r="D338" s="15" t="s">
        <v>780</v>
      </c>
      <c r="E338" s="15">
        <v>30</v>
      </c>
      <c r="F338" s="17"/>
      <c r="G338" s="18" t="e">
        <f>VLOOKUP(C338,#REF!,8,FALSE)</f>
        <v>#REF!</v>
      </c>
      <c r="H338" s="17">
        <v>1875.3168</v>
      </c>
      <c r="I338" s="18"/>
      <c r="J338" s="18">
        <f t="shared" si="146"/>
        <v>215.744410619469</v>
      </c>
      <c r="K338" s="18"/>
      <c r="L338" s="18">
        <f t="shared" si="147"/>
        <v>1659.57238938053</v>
      </c>
      <c r="M338" s="18"/>
      <c r="N338" s="18">
        <f t="shared" si="148"/>
        <v>41.4893097345132</v>
      </c>
      <c r="O338" s="18">
        <f t="shared" si="149"/>
        <v>24.8935858407079</v>
      </c>
      <c r="P338" s="18">
        <f t="shared" si="150"/>
        <v>33.1914477876106</v>
      </c>
      <c r="Q338" s="18"/>
      <c r="R338" s="26">
        <f t="shared" si="151"/>
        <v>1559.9980460177</v>
      </c>
      <c r="S338" s="15"/>
    </row>
    <row r="339" s="1" customFormat="1" ht="13.5" hidden="1" outlineLevel="2" spans="1:19">
      <c r="A339" s="15">
        <v>336</v>
      </c>
      <c r="B339" s="15" t="s">
        <v>764</v>
      </c>
      <c r="C339" s="16" t="s">
        <v>781</v>
      </c>
      <c r="D339" s="15" t="s">
        <v>782</v>
      </c>
      <c r="E339" s="15">
        <v>30</v>
      </c>
      <c r="F339" s="17"/>
      <c r="G339" s="18" t="e">
        <f>VLOOKUP(C339,#REF!,8,FALSE)</f>
        <v>#REF!</v>
      </c>
      <c r="H339" s="17">
        <v>1329.3993</v>
      </c>
      <c r="I339" s="18"/>
      <c r="J339" s="18">
        <f t="shared" si="146"/>
        <v>152.939742477876</v>
      </c>
      <c r="K339" s="18"/>
      <c r="L339" s="18">
        <f t="shared" si="147"/>
        <v>1176.45955752212</v>
      </c>
      <c r="M339" s="18"/>
      <c r="N339" s="18">
        <f t="shared" si="148"/>
        <v>29.4114889380531</v>
      </c>
      <c r="O339" s="18">
        <f t="shared" si="149"/>
        <v>17.6468933628319</v>
      </c>
      <c r="P339" s="18">
        <f t="shared" si="150"/>
        <v>23.5291911504425</v>
      </c>
      <c r="Q339" s="18"/>
      <c r="R339" s="26">
        <f t="shared" si="151"/>
        <v>1105.8719840708</v>
      </c>
      <c r="S339" s="15"/>
    </row>
    <row r="340" s="1" customFormat="1" ht="13.5" hidden="1" outlineLevel="2" spans="1:19">
      <c r="A340" s="15">
        <v>337</v>
      </c>
      <c r="B340" s="15" t="s">
        <v>764</v>
      </c>
      <c r="C340" s="16" t="s">
        <v>783</v>
      </c>
      <c r="D340" s="15" t="s">
        <v>784</v>
      </c>
      <c r="E340" s="15">
        <v>30</v>
      </c>
      <c r="F340" s="17"/>
      <c r="G340" s="18" t="e">
        <f>VLOOKUP(C340,#REF!,8,FALSE)</f>
        <v>#REF!</v>
      </c>
      <c r="H340" s="17">
        <v>1413.69</v>
      </c>
      <c r="I340" s="18"/>
      <c r="J340" s="18">
        <f t="shared" si="146"/>
        <v>162.636902654867</v>
      </c>
      <c r="K340" s="18"/>
      <c r="L340" s="18">
        <f t="shared" si="147"/>
        <v>1251.05309734513</v>
      </c>
      <c r="M340" s="18"/>
      <c r="N340" s="18">
        <f t="shared" si="148"/>
        <v>31.2763274336283</v>
      </c>
      <c r="O340" s="18">
        <f t="shared" si="149"/>
        <v>18.765796460177</v>
      </c>
      <c r="P340" s="18">
        <f t="shared" si="150"/>
        <v>25.0210619469027</v>
      </c>
      <c r="Q340" s="18"/>
      <c r="R340" s="26">
        <f t="shared" si="151"/>
        <v>1175.98991150443</v>
      </c>
      <c r="S340" s="15"/>
    </row>
    <row r="341" s="1" customFormat="1" ht="13.5" hidden="1" outlineLevel="2" spans="1:19">
      <c r="A341" s="15">
        <v>338</v>
      </c>
      <c r="B341" s="15" t="s">
        <v>764</v>
      </c>
      <c r="C341" s="16" t="s">
        <v>785</v>
      </c>
      <c r="D341" s="15" t="s">
        <v>786</v>
      </c>
      <c r="E341" s="15">
        <v>30</v>
      </c>
      <c r="F341" s="17"/>
      <c r="G341" s="18" t="e">
        <f>VLOOKUP(C341,#REF!,8,FALSE)</f>
        <v>#REF!</v>
      </c>
      <c r="H341" s="17">
        <v>1521.1817</v>
      </c>
      <c r="I341" s="18"/>
      <c r="J341" s="18">
        <f t="shared" si="146"/>
        <v>175.003204424779</v>
      </c>
      <c r="K341" s="18"/>
      <c r="L341" s="18">
        <f t="shared" si="147"/>
        <v>1346.17849557522</v>
      </c>
      <c r="M341" s="18"/>
      <c r="N341" s="18">
        <f t="shared" si="148"/>
        <v>33.6544623893806</v>
      </c>
      <c r="O341" s="18">
        <f t="shared" si="149"/>
        <v>20.1926774336283</v>
      </c>
      <c r="P341" s="18">
        <f t="shared" si="150"/>
        <v>26.9235699115044</v>
      </c>
      <c r="Q341" s="18"/>
      <c r="R341" s="26">
        <f t="shared" si="151"/>
        <v>1265.40778584071</v>
      </c>
      <c r="S341" s="15"/>
    </row>
    <row r="342" s="1" customFormat="1" ht="13.5" hidden="1" outlineLevel="2" spans="1:19">
      <c r="A342" s="15">
        <v>339</v>
      </c>
      <c r="B342" s="15" t="s">
        <v>764</v>
      </c>
      <c r="C342" s="16" t="s">
        <v>787</v>
      </c>
      <c r="D342" s="15" t="s">
        <v>788</v>
      </c>
      <c r="E342" s="15">
        <v>30</v>
      </c>
      <c r="F342" s="17"/>
      <c r="G342" s="18" t="e">
        <f>VLOOKUP(C342,#REF!,8,FALSE)</f>
        <v>#REF!</v>
      </c>
      <c r="H342" s="17">
        <v>1735.5728</v>
      </c>
      <c r="I342" s="18"/>
      <c r="J342" s="18">
        <f t="shared" si="146"/>
        <v>199.667667256637</v>
      </c>
      <c r="K342" s="18"/>
      <c r="L342" s="18">
        <f t="shared" si="147"/>
        <v>1535.90513274336</v>
      </c>
      <c r="M342" s="18"/>
      <c r="N342" s="18">
        <f t="shared" si="148"/>
        <v>38.3976283185841</v>
      </c>
      <c r="O342" s="18">
        <f t="shared" si="149"/>
        <v>23.0385769911504</v>
      </c>
      <c r="P342" s="18">
        <f t="shared" si="150"/>
        <v>30.7181026548672</v>
      </c>
      <c r="Q342" s="18"/>
      <c r="R342" s="26">
        <f t="shared" si="151"/>
        <v>1443.75082477876</v>
      </c>
      <c r="S342" s="15"/>
    </row>
    <row r="343" s="1" customFormat="1" ht="13.5" hidden="1" outlineLevel="2" spans="1:19">
      <c r="A343" s="15">
        <v>340</v>
      </c>
      <c r="B343" s="15" t="s">
        <v>764</v>
      </c>
      <c r="C343" s="16" t="s">
        <v>789</v>
      </c>
      <c r="D343" s="15" t="s">
        <v>790</v>
      </c>
      <c r="E343" s="15">
        <v>30</v>
      </c>
      <c r="F343" s="17"/>
      <c r="G343" s="18" t="e">
        <f>VLOOKUP(C343,#REF!,8,FALSE)</f>
        <v>#REF!</v>
      </c>
      <c r="H343" s="17">
        <v>1656.3722</v>
      </c>
      <c r="I343" s="18"/>
      <c r="J343" s="18">
        <f t="shared" si="146"/>
        <v>190.55609380531</v>
      </c>
      <c r="K343" s="18"/>
      <c r="L343" s="18">
        <f t="shared" si="147"/>
        <v>1465.81610619469</v>
      </c>
      <c r="M343" s="18"/>
      <c r="N343" s="18">
        <f t="shared" si="148"/>
        <v>36.6454026548673</v>
      </c>
      <c r="O343" s="18">
        <f t="shared" si="149"/>
        <v>21.9872415929204</v>
      </c>
      <c r="P343" s="18">
        <f t="shared" si="150"/>
        <v>29.3163221238938</v>
      </c>
      <c r="Q343" s="18"/>
      <c r="R343" s="26">
        <f t="shared" si="151"/>
        <v>1377.86713982301</v>
      </c>
      <c r="S343" s="15"/>
    </row>
    <row r="344" s="1" customFormat="1" ht="13.5" hidden="1" outlineLevel="2" spans="1:19">
      <c r="A344" s="15">
        <v>341</v>
      </c>
      <c r="B344" s="15" t="s">
        <v>764</v>
      </c>
      <c r="C344" s="16" t="s">
        <v>791</v>
      </c>
      <c r="D344" s="15" t="s">
        <v>792</v>
      </c>
      <c r="E344" s="15">
        <v>30</v>
      </c>
      <c r="F344" s="17"/>
      <c r="G344" s="18" t="e">
        <f>VLOOKUP(C344,#REF!,8,FALSE)</f>
        <v>#REF!</v>
      </c>
      <c r="H344" s="17">
        <v>1216.2619</v>
      </c>
      <c r="I344" s="18"/>
      <c r="J344" s="18">
        <f t="shared" si="146"/>
        <v>139.92393539823</v>
      </c>
      <c r="K344" s="18"/>
      <c r="L344" s="18">
        <f t="shared" si="147"/>
        <v>1076.33796460177</v>
      </c>
      <c r="M344" s="18"/>
      <c r="N344" s="18">
        <f t="shared" si="148"/>
        <v>26.9084491150442</v>
      </c>
      <c r="O344" s="18">
        <f t="shared" si="149"/>
        <v>16.1450694690265</v>
      </c>
      <c r="P344" s="18">
        <f t="shared" si="150"/>
        <v>21.5267592920354</v>
      </c>
      <c r="Q344" s="18"/>
      <c r="R344" s="26">
        <f t="shared" si="151"/>
        <v>1011.75768672566</v>
      </c>
      <c r="S344" s="15"/>
    </row>
    <row r="345" s="1" customFormat="1" ht="13.5" hidden="1" outlineLevel="2" spans="1:19">
      <c r="A345" s="15">
        <v>342</v>
      </c>
      <c r="B345" s="15" t="s">
        <v>764</v>
      </c>
      <c r="C345" s="16" t="s">
        <v>793</v>
      </c>
      <c r="D345" s="15" t="s">
        <v>794</v>
      </c>
      <c r="E345" s="15">
        <v>10</v>
      </c>
      <c r="F345" s="17"/>
      <c r="G345" s="18" t="e">
        <f>VLOOKUP(C345,#REF!,8,FALSE)</f>
        <v>#REF!</v>
      </c>
      <c r="H345" s="17">
        <v>1431.2279</v>
      </c>
      <c r="I345" s="18"/>
      <c r="J345" s="18">
        <f t="shared" si="146"/>
        <v>164.654537168142</v>
      </c>
      <c r="K345" s="18"/>
      <c r="L345" s="18">
        <f t="shared" si="147"/>
        <v>1266.57336283186</v>
      </c>
      <c r="M345" s="18"/>
      <c r="N345" s="18">
        <f t="shared" si="148"/>
        <v>31.6643340707965</v>
      </c>
      <c r="O345" s="18">
        <f t="shared" si="149"/>
        <v>18.9986004424779</v>
      </c>
      <c r="P345" s="18">
        <f t="shared" si="150"/>
        <v>25.3314672566372</v>
      </c>
      <c r="Q345" s="18"/>
      <c r="R345" s="26">
        <f t="shared" si="151"/>
        <v>1190.57896106195</v>
      </c>
      <c r="S345" s="15"/>
    </row>
    <row r="346" s="1" customFormat="1" ht="13.5" hidden="1" outlineLevel="2" spans="1:19">
      <c r="A346" s="15">
        <v>344</v>
      </c>
      <c r="B346" s="15" t="s">
        <v>764</v>
      </c>
      <c r="C346" s="16" t="s">
        <v>796</v>
      </c>
      <c r="D346" s="15" t="s">
        <v>797</v>
      </c>
      <c r="E346" s="15">
        <v>30</v>
      </c>
      <c r="F346" s="17"/>
      <c r="G346" s="18" t="e">
        <f>VLOOKUP(C346,#REF!,8,FALSE)</f>
        <v>#REF!</v>
      </c>
      <c r="H346" s="17">
        <v>1755.3755</v>
      </c>
      <c r="I346" s="18"/>
      <c r="J346" s="18">
        <f t="shared" si="146"/>
        <v>201.945853982301</v>
      </c>
      <c r="K346" s="18"/>
      <c r="L346" s="18">
        <f t="shared" si="147"/>
        <v>1553.4296460177</v>
      </c>
      <c r="M346" s="18"/>
      <c r="N346" s="18">
        <f t="shared" si="148"/>
        <v>38.8357411504425</v>
      </c>
      <c r="O346" s="18">
        <f t="shared" si="149"/>
        <v>23.3014446902655</v>
      </c>
      <c r="P346" s="18">
        <f t="shared" si="150"/>
        <v>31.068592920354</v>
      </c>
      <c r="Q346" s="18"/>
      <c r="R346" s="26">
        <f t="shared" si="151"/>
        <v>1460.22386725664</v>
      </c>
      <c r="S346" s="15"/>
    </row>
    <row r="347" s="1" customFormat="1" ht="13.5" hidden="1" outlineLevel="2" spans="1:19">
      <c r="A347" s="15">
        <v>345</v>
      </c>
      <c r="B347" s="15" t="s">
        <v>764</v>
      </c>
      <c r="C347" s="16" t="s">
        <v>798</v>
      </c>
      <c r="D347" s="15" t="s">
        <v>799</v>
      </c>
      <c r="E347" s="15">
        <v>30</v>
      </c>
      <c r="F347" s="17"/>
      <c r="G347" s="18" t="e">
        <f>VLOOKUP(C347,#REF!,8,FALSE)</f>
        <v>#REF!</v>
      </c>
      <c r="H347" s="17">
        <v>1648.4632</v>
      </c>
      <c r="I347" s="18"/>
      <c r="J347" s="18">
        <f t="shared" si="146"/>
        <v>189.646208849558</v>
      </c>
      <c r="K347" s="18"/>
      <c r="L347" s="18">
        <f t="shared" si="147"/>
        <v>1458.81699115044</v>
      </c>
      <c r="M347" s="18"/>
      <c r="N347" s="18">
        <f t="shared" si="148"/>
        <v>36.4704247787611</v>
      </c>
      <c r="O347" s="18">
        <f t="shared" si="149"/>
        <v>21.8822548672566</v>
      </c>
      <c r="P347" s="18">
        <f t="shared" si="150"/>
        <v>29.1763398230089</v>
      </c>
      <c r="Q347" s="18"/>
      <c r="R347" s="26">
        <f t="shared" si="151"/>
        <v>1371.28797168142</v>
      </c>
      <c r="S347" s="15"/>
    </row>
    <row r="348" s="1" customFormat="1" ht="13.5" hidden="1" outlineLevel="2" spans="1:19">
      <c r="A348" s="15">
        <v>346</v>
      </c>
      <c r="B348" s="15" t="s">
        <v>764</v>
      </c>
      <c r="C348" s="16" t="s">
        <v>800</v>
      </c>
      <c r="D348" s="15" t="s">
        <v>801</v>
      </c>
      <c r="E348" s="15">
        <v>30</v>
      </c>
      <c r="F348" s="17"/>
      <c r="G348" s="18" t="e">
        <f>VLOOKUP(C348,#REF!,8,FALSE)</f>
        <v>#REF!</v>
      </c>
      <c r="H348" s="17">
        <v>1412.5535</v>
      </c>
      <c r="I348" s="18"/>
      <c r="J348" s="18">
        <f t="shared" si="146"/>
        <v>162.506154867257</v>
      </c>
      <c r="K348" s="18"/>
      <c r="L348" s="18">
        <f t="shared" si="147"/>
        <v>1250.04734513274</v>
      </c>
      <c r="M348" s="18"/>
      <c r="N348" s="18">
        <f t="shared" si="148"/>
        <v>31.2511836283186</v>
      </c>
      <c r="O348" s="18">
        <f t="shared" si="149"/>
        <v>18.7507101769912</v>
      </c>
      <c r="P348" s="18">
        <f t="shared" si="150"/>
        <v>25.0009469026549</v>
      </c>
      <c r="Q348" s="18"/>
      <c r="R348" s="26">
        <f t="shared" si="151"/>
        <v>1175.04450442478</v>
      </c>
      <c r="S348" s="15"/>
    </row>
    <row r="349" s="1" customFormat="1" ht="13.5" hidden="1" outlineLevel="2" spans="1:19">
      <c r="A349" s="15">
        <v>347</v>
      </c>
      <c r="B349" s="15" t="s">
        <v>764</v>
      </c>
      <c r="C349" s="16" t="s">
        <v>802</v>
      </c>
      <c r="D349" s="15" t="s">
        <v>803</v>
      </c>
      <c r="E349" s="15">
        <v>30</v>
      </c>
      <c r="F349" s="17"/>
      <c r="G349" s="18" t="e">
        <f>VLOOKUP(C349,#REF!,8,FALSE)</f>
        <v>#REF!</v>
      </c>
      <c r="H349" s="17">
        <v>1630.8993</v>
      </c>
      <c r="I349" s="18"/>
      <c r="J349" s="18">
        <f t="shared" si="146"/>
        <v>187.625583185841</v>
      </c>
      <c r="K349" s="18"/>
      <c r="L349" s="18">
        <f t="shared" si="147"/>
        <v>1443.27371681416</v>
      </c>
      <c r="M349" s="18"/>
      <c r="N349" s="18">
        <f t="shared" si="148"/>
        <v>36.081842920354</v>
      </c>
      <c r="O349" s="18">
        <f t="shared" si="149"/>
        <v>21.6491057522124</v>
      </c>
      <c r="P349" s="18">
        <f t="shared" si="150"/>
        <v>28.8654743362832</v>
      </c>
      <c r="Q349" s="18"/>
      <c r="R349" s="26">
        <f t="shared" si="151"/>
        <v>1356.67729380531</v>
      </c>
      <c r="S349" s="15"/>
    </row>
    <row r="350" s="1" customFormat="1" ht="13.5" hidden="1" outlineLevel="2" spans="1:19">
      <c r="A350" s="15">
        <v>348</v>
      </c>
      <c r="B350" s="15" t="s">
        <v>764</v>
      </c>
      <c r="C350" s="16" t="s">
        <v>804</v>
      </c>
      <c r="D350" s="15" t="s">
        <v>805</v>
      </c>
      <c r="E350" s="15">
        <v>30</v>
      </c>
      <c r="F350" s="17"/>
      <c r="G350" s="18" t="e">
        <f>VLOOKUP(C350,#REF!,8,FALSE)</f>
        <v>#REF!</v>
      </c>
      <c r="H350" s="17">
        <v>1547.7547</v>
      </c>
      <c r="I350" s="18"/>
      <c r="J350" s="18">
        <f t="shared" si="146"/>
        <v>178.060275221239</v>
      </c>
      <c r="K350" s="18"/>
      <c r="L350" s="18">
        <f t="shared" si="147"/>
        <v>1369.69442477876</v>
      </c>
      <c r="M350" s="18"/>
      <c r="N350" s="18">
        <f t="shared" si="148"/>
        <v>34.242360619469</v>
      </c>
      <c r="O350" s="18">
        <f t="shared" si="149"/>
        <v>20.5454163716814</v>
      </c>
      <c r="P350" s="18">
        <f t="shared" si="150"/>
        <v>27.3938884955752</v>
      </c>
      <c r="Q350" s="18"/>
      <c r="R350" s="26">
        <f t="shared" si="151"/>
        <v>1287.51275929204</v>
      </c>
      <c r="S350" s="15"/>
    </row>
    <row r="351" s="1" customFormat="1" ht="13.5" hidden="1" outlineLevel="2" spans="1:19">
      <c r="A351" s="15">
        <v>349</v>
      </c>
      <c r="B351" s="15" t="s">
        <v>764</v>
      </c>
      <c r="C351" s="16" t="s">
        <v>806</v>
      </c>
      <c r="D351" s="71" t="s">
        <v>807</v>
      </c>
      <c r="E351" s="15">
        <v>30</v>
      </c>
      <c r="F351" s="17"/>
      <c r="G351" s="18" t="e">
        <f>VLOOKUP(C351,#REF!,8,FALSE)</f>
        <v>#REF!</v>
      </c>
      <c r="H351" s="17">
        <v>1685.7826</v>
      </c>
      <c r="I351" s="18"/>
      <c r="J351" s="18">
        <f t="shared" si="146"/>
        <v>193.939591150443</v>
      </c>
      <c r="K351" s="18"/>
      <c r="L351" s="18">
        <f t="shared" si="147"/>
        <v>1491.84300884956</v>
      </c>
      <c r="M351" s="18"/>
      <c r="N351" s="18">
        <f t="shared" si="148"/>
        <v>37.296075221239</v>
      </c>
      <c r="O351" s="18">
        <f t="shared" si="149"/>
        <v>22.3776451327434</v>
      </c>
      <c r="P351" s="18">
        <f t="shared" si="150"/>
        <v>29.8368601769912</v>
      </c>
      <c r="Q351" s="18"/>
      <c r="R351" s="26">
        <f t="shared" si="151"/>
        <v>1402.33242831858</v>
      </c>
      <c r="S351" s="15"/>
    </row>
    <row r="352" s="1" customFormat="1" ht="13.5" hidden="1" outlineLevel="2" spans="1:19">
      <c r="A352" s="15">
        <v>350</v>
      </c>
      <c r="B352" s="15" t="s">
        <v>764</v>
      </c>
      <c r="C352" s="16" t="s">
        <v>808</v>
      </c>
      <c r="D352" s="15" t="s">
        <v>809</v>
      </c>
      <c r="E352" s="15">
        <v>30</v>
      </c>
      <c r="F352" s="17"/>
      <c r="G352" s="18" t="e">
        <f>VLOOKUP(C352,#REF!,8,FALSE)</f>
        <v>#REF!</v>
      </c>
      <c r="H352" s="17">
        <v>1789.3161</v>
      </c>
      <c r="I352" s="18"/>
      <c r="J352" s="18">
        <f t="shared" si="146"/>
        <v>205.850524778761</v>
      </c>
      <c r="K352" s="18"/>
      <c r="L352" s="18">
        <f t="shared" si="147"/>
        <v>1583.46557522124</v>
      </c>
      <c r="M352" s="18"/>
      <c r="N352" s="18">
        <f t="shared" si="148"/>
        <v>39.586639380531</v>
      </c>
      <c r="O352" s="18">
        <f t="shared" si="149"/>
        <v>23.7519836283186</v>
      </c>
      <c r="P352" s="18">
        <f t="shared" si="150"/>
        <v>31.6693115044248</v>
      </c>
      <c r="Q352" s="18"/>
      <c r="R352" s="26">
        <f t="shared" si="151"/>
        <v>1488.45764070796</v>
      </c>
      <c r="S352" s="15"/>
    </row>
    <row r="353" s="1" customFormat="1" ht="13.5" outlineLevel="2" spans="1:20">
      <c r="A353" s="15">
        <v>351</v>
      </c>
      <c r="B353" s="15" t="s">
        <v>764</v>
      </c>
      <c r="C353" s="16" t="s">
        <v>810</v>
      </c>
      <c r="D353" s="15" t="s">
        <v>811</v>
      </c>
      <c r="E353" s="15">
        <v>30</v>
      </c>
      <c r="F353" s="17"/>
      <c r="G353" s="18" t="e">
        <f>VLOOKUP(C353,#REF!,8,FALSE)</f>
        <v>#REF!</v>
      </c>
      <c r="H353" s="17">
        <v>1633.1784</v>
      </c>
      <c r="I353" s="18"/>
      <c r="J353" s="18">
        <f t="shared" si="146"/>
        <v>187.887780530974</v>
      </c>
      <c r="K353" s="18"/>
      <c r="L353" s="18">
        <f t="shared" si="147"/>
        <v>1445.29061946903</v>
      </c>
      <c r="M353" s="18"/>
      <c r="N353" s="18">
        <f t="shared" si="148"/>
        <v>36.1322654867257</v>
      </c>
      <c r="O353" s="18">
        <f t="shared" si="149"/>
        <v>21.6793592920354</v>
      </c>
      <c r="P353" s="18">
        <f t="shared" si="150"/>
        <v>28.9058123893805</v>
      </c>
      <c r="Q353" s="26">
        <v>2459.36216460177</v>
      </c>
      <c r="R353" s="26">
        <v>0</v>
      </c>
      <c r="S353" s="26">
        <v>-1100.7910619469</v>
      </c>
      <c r="T353" s="5"/>
    </row>
    <row r="354" s="1" customFormat="1" ht="13.5" hidden="1" outlineLevel="2" spans="1:19">
      <c r="A354" s="15">
        <v>352</v>
      </c>
      <c r="B354" s="15" t="s">
        <v>764</v>
      </c>
      <c r="C354" s="16" t="s">
        <v>812</v>
      </c>
      <c r="D354" s="15" t="s">
        <v>813</v>
      </c>
      <c r="E354" s="15">
        <v>30</v>
      </c>
      <c r="F354" s="17"/>
      <c r="G354" s="18" t="e">
        <f>VLOOKUP(C354,#REF!,8,FALSE)</f>
        <v>#REF!</v>
      </c>
      <c r="H354" s="17">
        <v>1741.2257</v>
      </c>
      <c r="I354" s="18"/>
      <c r="J354" s="18">
        <f t="shared" si="146"/>
        <v>200.318000884956</v>
      </c>
      <c r="K354" s="18"/>
      <c r="L354" s="18">
        <f t="shared" si="147"/>
        <v>1540.90769911505</v>
      </c>
      <c r="M354" s="18"/>
      <c r="N354" s="18">
        <f t="shared" si="148"/>
        <v>38.5226924778761</v>
      </c>
      <c r="O354" s="18">
        <f t="shared" si="149"/>
        <v>23.1136154867257</v>
      </c>
      <c r="P354" s="18">
        <f t="shared" si="150"/>
        <v>30.8181539823009</v>
      </c>
      <c r="Q354" s="18"/>
      <c r="R354" s="26">
        <f t="shared" si="151"/>
        <v>1448.45323716814</v>
      </c>
      <c r="S354" s="15"/>
    </row>
    <row r="355" s="1" customFormat="1" ht="13.5" outlineLevel="2" spans="1:20">
      <c r="A355" s="15">
        <v>353</v>
      </c>
      <c r="B355" s="15" t="s">
        <v>764</v>
      </c>
      <c r="C355" s="16" t="s">
        <v>814</v>
      </c>
      <c r="D355" s="15" t="s">
        <v>815</v>
      </c>
      <c r="E355" s="15">
        <v>30</v>
      </c>
      <c r="F355" s="17"/>
      <c r="G355" s="18" t="e">
        <f>VLOOKUP(C355,#REF!,8,FALSE)</f>
        <v>#REF!</v>
      </c>
      <c r="H355" s="17">
        <v>1652.4153</v>
      </c>
      <c r="I355" s="18"/>
      <c r="J355" s="18">
        <f t="shared" si="146"/>
        <v>190.100875221239</v>
      </c>
      <c r="K355" s="18"/>
      <c r="L355" s="18">
        <f t="shared" si="147"/>
        <v>1462.31442477876</v>
      </c>
      <c r="M355" s="18"/>
      <c r="N355" s="18">
        <f t="shared" si="148"/>
        <v>36.5578606194691</v>
      </c>
      <c r="O355" s="18">
        <f t="shared" si="149"/>
        <v>21.9347163716814</v>
      </c>
      <c r="P355" s="18">
        <f t="shared" si="150"/>
        <v>29.2462884955753</v>
      </c>
      <c r="Q355" s="26">
        <v>1945.11570088495</v>
      </c>
      <c r="R355" s="26">
        <v>0</v>
      </c>
      <c r="S355" s="26">
        <v>-570.544799999996</v>
      </c>
      <c r="T355" s="5"/>
    </row>
    <row r="356" s="2" customFormat="1" ht="13.5" hidden="1" outlineLevel="1" spans="1:19">
      <c r="A356" s="19"/>
      <c r="B356" s="19" t="s">
        <v>816</v>
      </c>
      <c r="C356" s="20"/>
      <c r="D356" s="19"/>
      <c r="E356" s="19"/>
      <c r="F356" s="21">
        <f>SUBTOTAL(9,F331:F355)</f>
        <v>0</v>
      </c>
      <c r="G356" s="21"/>
      <c r="H356" s="21"/>
      <c r="I356" s="21"/>
      <c r="J356" s="21">
        <f t="shared" ref="J356:R356" si="152">SUBTOTAL(9,J331:J355)</f>
        <v>564.184112389381</v>
      </c>
      <c r="K356" s="21"/>
      <c r="L356" s="21">
        <f t="shared" si="152"/>
        <v>4339.87778761062</v>
      </c>
      <c r="M356" s="21"/>
      <c r="N356" s="21">
        <f t="shared" si="152"/>
        <v>108.496944690266</v>
      </c>
      <c r="O356" s="21">
        <f t="shared" si="152"/>
        <v>65.0981668141593</v>
      </c>
      <c r="P356" s="21">
        <f t="shared" si="152"/>
        <v>86.7975557522125</v>
      </c>
      <c r="Q356" s="21">
        <f t="shared" si="152"/>
        <v>6775.98466902655</v>
      </c>
      <c r="R356" s="21">
        <f t="shared" si="152"/>
        <v>0</v>
      </c>
      <c r="S356" s="19"/>
    </row>
    <row r="357" s="1" customFormat="1" ht="13.5" hidden="1" outlineLevel="2" spans="1:19">
      <c r="A357" s="15">
        <v>354</v>
      </c>
      <c r="B357" s="15" t="s">
        <v>817</v>
      </c>
      <c r="C357" s="16" t="s">
        <v>818</v>
      </c>
      <c r="D357" s="15" t="s">
        <v>819</v>
      </c>
      <c r="E357" s="15">
        <v>30</v>
      </c>
      <c r="F357" s="17"/>
      <c r="G357" s="18" t="e">
        <f>VLOOKUP(C357,#REF!,8,FALSE)</f>
        <v>#REF!</v>
      </c>
      <c r="H357" s="17">
        <v>1539.8549</v>
      </c>
      <c r="I357" s="18"/>
      <c r="J357" s="18">
        <f t="shared" ref="J357:J380" si="153">(H357+I357)/1.13*0.13</f>
        <v>177.151448672566</v>
      </c>
      <c r="K357" s="18"/>
      <c r="L357" s="18">
        <f t="shared" ref="L357:L380" si="154">(H357+I357)-J357+(K357)</f>
        <v>1362.70345132743</v>
      </c>
      <c r="M357" s="18"/>
      <c r="N357" s="18">
        <f t="shared" ref="N357:N380" si="155">L357*0.025</f>
        <v>34.0675862831859</v>
      </c>
      <c r="O357" s="18">
        <f t="shared" ref="O357:O380" si="156">L357*0.015</f>
        <v>20.4405517699115</v>
      </c>
      <c r="P357" s="18">
        <f t="shared" ref="P357:P380" si="157">L357*0.02</f>
        <v>27.2540690265487</v>
      </c>
      <c r="Q357" s="18"/>
      <c r="R357" s="26">
        <f t="shared" ref="R357:R380" si="158">L357-N357-O357-P357-Q357</f>
        <v>1280.94124424779</v>
      </c>
      <c r="S357" s="15"/>
    </row>
    <row r="358" s="1" customFormat="1" ht="13.5" hidden="1" outlineLevel="2" spans="1:19">
      <c r="A358" s="15">
        <v>355</v>
      </c>
      <c r="B358" s="15" t="s">
        <v>817</v>
      </c>
      <c r="C358" s="16" t="s">
        <v>820</v>
      </c>
      <c r="D358" s="15" t="s">
        <v>821</v>
      </c>
      <c r="E358" s="15">
        <v>30</v>
      </c>
      <c r="F358" s="17"/>
      <c r="G358" s="18" t="e">
        <f>VLOOKUP(C358,#REF!,8,FALSE)</f>
        <v>#REF!</v>
      </c>
      <c r="H358" s="17">
        <v>1602.0567</v>
      </c>
      <c r="I358" s="18"/>
      <c r="J358" s="18">
        <f t="shared" si="153"/>
        <v>184.307407964602</v>
      </c>
      <c r="K358" s="18"/>
      <c r="L358" s="18">
        <f t="shared" si="154"/>
        <v>1417.7492920354</v>
      </c>
      <c r="M358" s="18"/>
      <c r="N358" s="18">
        <f t="shared" si="155"/>
        <v>35.443732300885</v>
      </c>
      <c r="O358" s="18">
        <f t="shared" si="156"/>
        <v>21.266239380531</v>
      </c>
      <c r="P358" s="18">
        <f t="shared" si="157"/>
        <v>28.354985840708</v>
      </c>
      <c r="Q358" s="18"/>
      <c r="R358" s="26">
        <f t="shared" si="158"/>
        <v>1332.68433451327</v>
      </c>
      <c r="S358" s="15"/>
    </row>
    <row r="359" s="1" customFormat="1" ht="13.5" hidden="1" outlineLevel="2" spans="1:19">
      <c r="A359" s="15">
        <v>356</v>
      </c>
      <c r="B359" s="15" t="s">
        <v>817</v>
      </c>
      <c r="C359" s="16" t="s">
        <v>822</v>
      </c>
      <c r="D359" s="15" t="s">
        <v>823</v>
      </c>
      <c r="E359" s="15">
        <v>30</v>
      </c>
      <c r="F359" s="17"/>
      <c r="G359" s="18" t="e">
        <f>VLOOKUP(C359,#REF!,8,FALSE)</f>
        <v>#REF!</v>
      </c>
      <c r="H359" s="17">
        <v>1625.803</v>
      </c>
      <c r="I359" s="18"/>
      <c r="J359" s="18">
        <f t="shared" si="153"/>
        <v>187.039283185841</v>
      </c>
      <c r="K359" s="18"/>
      <c r="L359" s="18">
        <f t="shared" si="154"/>
        <v>1438.76371681416</v>
      </c>
      <c r="M359" s="18"/>
      <c r="N359" s="18">
        <f t="shared" si="155"/>
        <v>35.969092920354</v>
      </c>
      <c r="O359" s="18">
        <f t="shared" si="156"/>
        <v>21.5814557522124</v>
      </c>
      <c r="P359" s="18">
        <f t="shared" si="157"/>
        <v>28.7752743362832</v>
      </c>
      <c r="Q359" s="18"/>
      <c r="R359" s="26">
        <f t="shared" si="158"/>
        <v>1352.43789380531</v>
      </c>
      <c r="S359" s="15"/>
    </row>
    <row r="360" s="1" customFormat="1" ht="13.5" hidden="1" outlineLevel="2" spans="1:19">
      <c r="A360" s="15">
        <v>357</v>
      </c>
      <c r="B360" s="15" t="s">
        <v>817</v>
      </c>
      <c r="C360" s="16" t="s">
        <v>824</v>
      </c>
      <c r="D360" s="15" t="s">
        <v>825</v>
      </c>
      <c r="E360" s="15">
        <v>30</v>
      </c>
      <c r="F360" s="17"/>
      <c r="G360" s="18" t="e">
        <f>VLOOKUP(C360,#REF!,8,FALSE)</f>
        <v>#REF!</v>
      </c>
      <c r="H360" s="17">
        <v>1483.2585</v>
      </c>
      <c r="I360" s="18"/>
      <c r="J360" s="18">
        <f t="shared" si="153"/>
        <v>170.64035840708</v>
      </c>
      <c r="K360" s="18"/>
      <c r="L360" s="18">
        <f t="shared" si="154"/>
        <v>1312.61814159292</v>
      </c>
      <c r="M360" s="18"/>
      <c r="N360" s="18">
        <f t="shared" si="155"/>
        <v>32.815453539823</v>
      </c>
      <c r="O360" s="18">
        <f t="shared" si="156"/>
        <v>19.6892721238938</v>
      </c>
      <c r="P360" s="18">
        <f t="shared" si="157"/>
        <v>26.2523628318584</v>
      </c>
      <c r="Q360" s="18"/>
      <c r="R360" s="26">
        <f t="shared" si="158"/>
        <v>1233.86105309735</v>
      </c>
      <c r="S360" s="15"/>
    </row>
    <row r="361" s="1" customFormat="1" ht="13.5" hidden="1" outlineLevel="2" spans="1:19">
      <c r="A361" s="15">
        <v>358</v>
      </c>
      <c r="B361" s="15" t="s">
        <v>817</v>
      </c>
      <c r="C361" s="16" t="s">
        <v>826</v>
      </c>
      <c r="D361" s="15" t="s">
        <v>827</v>
      </c>
      <c r="E361" s="15">
        <v>30</v>
      </c>
      <c r="F361" s="17"/>
      <c r="G361" s="18" t="e">
        <f>VLOOKUP(C361,#REF!,8,FALSE)</f>
        <v>#REF!</v>
      </c>
      <c r="H361" s="17">
        <v>1445.93</v>
      </c>
      <c r="I361" s="18"/>
      <c r="J361" s="18">
        <f t="shared" si="153"/>
        <v>166.34592920354</v>
      </c>
      <c r="K361" s="18"/>
      <c r="L361" s="18">
        <f t="shared" si="154"/>
        <v>1279.58407079646</v>
      </c>
      <c r="M361" s="18"/>
      <c r="N361" s="18">
        <f t="shared" si="155"/>
        <v>31.9896017699115</v>
      </c>
      <c r="O361" s="18">
        <f t="shared" si="156"/>
        <v>19.1937610619469</v>
      </c>
      <c r="P361" s="18">
        <f t="shared" si="157"/>
        <v>25.5916814159292</v>
      </c>
      <c r="Q361" s="18"/>
      <c r="R361" s="26">
        <f t="shared" si="158"/>
        <v>1202.80902654867</v>
      </c>
      <c r="S361" s="15"/>
    </row>
    <row r="362" s="1" customFormat="1" ht="13.5" hidden="1" outlineLevel="2" spans="1:19">
      <c r="A362" s="15">
        <v>359</v>
      </c>
      <c r="B362" s="15" t="s">
        <v>817</v>
      </c>
      <c r="C362" s="16" t="s">
        <v>828</v>
      </c>
      <c r="D362" s="15" t="s">
        <v>829</v>
      </c>
      <c r="E362" s="15">
        <v>30</v>
      </c>
      <c r="F362" s="17"/>
      <c r="G362" s="18" t="e">
        <f>VLOOKUP(C362,#REF!,8,FALSE)</f>
        <v>#REF!</v>
      </c>
      <c r="H362" s="17">
        <v>1334.4936</v>
      </c>
      <c r="I362" s="18"/>
      <c r="J362" s="18">
        <f t="shared" si="153"/>
        <v>153.525812389381</v>
      </c>
      <c r="K362" s="18"/>
      <c r="L362" s="18">
        <f t="shared" si="154"/>
        <v>1180.96778761062</v>
      </c>
      <c r="M362" s="18"/>
      <c r="N362" s="18">
        <f t="shared" si="155"/>
        <v>29.5241946902655</v>
      </c>
      <c r="O362" s="18">
        <f t="shared" si="156"/>
        <v>17.7145168141593</v>
      </c>
      <c r="P362" s="18">
        <f t="shared" si="157"/>
        <v>23.6193557522124</v>
      </c>
      <c r="Q362" s="18"/>
      <c r="R362" s="26">
        <f t="shared" si="158"/>
        <v>1110.10972035398</v>
      </c>
      <c r="S362" s="15"/>
    </row>
    <row r="363" s="1" customFormat="1" ht="13.5" hidden="1" outlineLevel="2" spans="1:19">
      <c r="A363" s="15">
        <v>360</v>
      </c>
      <c r="B363" s="15" t="s">
        <v>817</v>
      </c>
      <c r="C363" s="16" t="s">
        <v>830</v>
      </c>
      <c r="D363" s="15" t="s">
        <v>831</v>
      </c>
      <c r="E363" s="15">
        <v>30</v>
      </c>
      <c r="F363" s="17"/>
      <c r="G363" s="18" t="e">
        <f>VLOOKUP(C363,#REF!,8,FALSE)</f>
        <v>#REF!</v>
      </c>
      <c r="H363" s="17">
        <v>1135.3602</v>
      </c>
      <c r="I363" s="18"/>
      <c r="J363" s="18">
        <f t="shared" si="153"/>
        <v>130.616660176991</v>
      </c>
      <c r="K363" s="18"/>
      <c r="L363" s="18">
        <f t="shared" si="154"/>
        <v>1004.74353982301</v>
      </c>
      <c r="M363" s="18"/>
      <c r="N363" s="18">
        <f t="shared" si="155"/>
        <v>25.1185884955752</v>
      </c>
      <c r="O363" s="18">
        <f t="shared" si="156"/>
        <v>15.0711530973451</v>
      </c>
      <c r="P363" s="18">
        <f t="shared" si="157"/>
        <v>20.0948707964602</v>
      </c>
      <c r="Q363" s="18"/>
      <c r="R363" s="26">
        <f t="shared" si="158"/>
        <v>944.458927433629</v>
      </c>
      <c r="S363" s="15"/>
    </row>
    <row r="364" s="1" customFormat="1" ht="13.5" hidden="1" outlineLevel="2" spans="1:19">
      <c r="A364" s="15">
        <v>361</v>
      </c>
      <c r="B364" s="15" t="s">
        <v>817</v>
      </c>
      <c r="C364" s="16" t="s">
        <v>832</v>
      </c>
      <c r="D364" s="15" t="s">
        <v>833</v>
      </c>
      <c r="E364" s="15">
        <v>30</v>
      </c>
      <c r="F364" s="17"/>
      <c r="G364" s="18" t="e">
        <f>VLOOKUP(C364,#REF!,8,FALSE)</f>
        <v>#REF!</v>
      </c>
      <c r="H364" s="17">
        <v>1413.1249</v>
      </c>
      <c r="I364" s="18"/>
      <c r="J364" s="18">
        <f t="shared" si="153"/>
        <v>162.571891150443</v>
      </c>
      <c r="K364" s="18"/>
      <c r="L364" s="18">
        <f t="shared" si="154"/>
        <v>1250.55300884956</v>
      </c>
      <c r="M364" s="18"/>
      <c r="N364" s="18">
        <f t="shared" si="155"/>
        <v>31.2638252212389</v>
      </c>
      <c r="O364" s="18">
        <f t="shared" si="156"/>
        <v>18.7582951327434</v>
      </c>
      <c r="P364" s="18">
        <f t="shared" si="157"/>
        <v>25.0110601769912</v>
      </c>
      <c r="Q364" s="18"/>
      <c r="R364" s="26">
        <f t="shared" si="158"/>
        <v>1175.51982831858</v>
      </c>
      <c r="S364" s="15"/>
    </row>
    <row r="365" s="1" customFormat="1" ht="13.5" hidden="1" outlineLevel="2" spans="1:19">
      <c r="A365" s="15">
        <v>362</v>
      </c>
      <c r="B365" s="15" t="s">
        <v>817</v>
      </c>
      <c r="C365" s="16" t="s">
        <v>834</v>
      </c>
      <c r="D365" s="15" t="s">
        <v>835</v>
      </c>
      <c r="E365" s="15">
        <v>30</v>
      </c>
      <c r="F365" s="17"/>
      <c r="G365" s="18" t="e">
        <f>VLOOKUP(C365,#REF!,8,FALSE)</f>
        <v>#REF!</v>
      </c>
      <c r="H365" s="17">
        <v>1617.347</v>
      </c>
      <c r="I365" s="18"/>
      <c r="J365" s="18">
        <f t="shared" si="153"/>
        <v>186.066469026549</v>
      </c>
      <c r="K365" s="18"/>
      <c r="L365" s="18">
        <f t="shared" si="154"/>
        <v>1431.28053097345</v>
      </c>
      <c r="M365" s="18"/>
      <c r="N365" s="18">
        <f t="shared" si="155"/>
        <v>35.7820132743363</v>
      </c>
      <c r="O365" s="18">
        <f t="shared" si="156"/>
        <v>21.4692079646018</v>
      </c>
      <c r="P365" s="18">
        <f t="shared" si="157"/>
        <v>28.625610619469</v>
      </c>
      <c r="Q365" s="18"/>
      <c r="R365" s="26">
        <f t="shared" si="158"/>
        <v>1345.40369911504</v>
      </c>
      <c r="S365" s="15"/>
    </row>
    <row r="366" s="1" customFormat="1" ht="13.5" hidden="1" outlineLevel="2" spans="1:19">
      <c r="A366" s="15">
        <v>363</v>
      </c>
      <c r="B366" s="15" t="s">
        <v>817</v>
      </c>
      <c r="C366" s="16" t="s">
        <v>836</v>
      </c>
      <c r="D366" s="15" t="s">
        <v>837</v>
      </c>
      <c r="E366" s="15">
        <v>30</v>
      </c>
      <c r="F366" s="17"/>
      <c r="G366" s="18" t="e">
        <f>VLOOKUP(C366,#REF!,8,FALSE)</f>
        <v>#REF!</v>
      </c>
      <c r="H366" s="17">
        <v>1500.2475</v>
      </c>
      <c r="I366" s="18"/>
      <c r="J366" s="18">
        <f t="shared" si="153"/>
        <v>172.594845132743</v>
      </c>
      <c r="K366" s="18"/>
      <c r="L366" s="18">
        <f t="shared" si="154"/>
        <v>1327.65265486726</v>
      </c>
      <c r="M366" s="18"/>
      <c r="N366" s="18">
        <f t="shared" si="155"/>
        <v>33.1913163716814</v>
      </c>
      <c r="O366" s="18">
        <f t="shared" si="156"/>
        <v>19.9147898230089</v>
      </c>
      <c r="P366" s="18">
        <f t="shared" si="157"/>
        <v>26.5530530973451</v>
      </c>
      <c r="Q366" s="18"/>
      <c r="R366" s="26">
        <f t="shared" si="158"/>
        <v>1247.99349557522</v>
      </c>
      <c r="S366" s="15"/>
    </row>
    <row r="367" s="1" customFormat="1" ht="13.5" hidden="1" outlineLevel="2" spans="1:19">
      <c r="A367" s="15">
        <v>364</v>
      </c>
      <c r="B367" s="15" t="s">
        <v>817</v>
      </c>
      <c r="C367" s="16" t="s">
        <v>838</v>
      </c>
      <c r="D367" s="15" t="s">
        <v>839</v>
      </c>
      <c r="E367" s="15">
        <v>30</v>
      </c>
      <c r="F367" s="17"/>
      <c r="G367" s="18" t="e">
        <f>VLOOKUP(C367,#REF!,8,FALSE)</f>
        <v>#REF!</v>
      </c>
      <c r="H367" s="17">
        <v>1698.7975</v>
      </c>
      <c r="I367" s="18"/>
      <c r="J367" s="18">
        <f t="shared" si="153"/>
        <v>195.436880530973</v>
      </c>
      <c r="K367" s="18"/>
      <c r="L367" s="18">
        <f t="shared" si="154"/>
        <v>1503.36061946903</v>
      </c>
      <c r="M367" s="18"/>
      <c r="N367" s="18">
        <f t="shared" si="155"/>
        <v>37.5840154867257</v>
      </c>
      <c r="O367" s="18">
        <f t="shared" si="156"/>
        <v>22.5504092920354</v>
      </c>
      <c r="P367" s="18">
        <f t="shared" si="157"/>
        <v>30.0672123893805</v>
      </c>
      <c r="Q367" s="18"/>
      <c r="R367" s="26">
        <f t="shared" si="158"/>
        <v>1413.15898230089</v>
      </c>
      <c r="S367" s="15"/>
    </row>
    <row r="368" s="1" customFormat="1" ht="13.5" hidden="1" outlineLevel="2" spans="1:19">
      <c r="A368" s="15">
        <v>365</v>
      </c>
      <c r="B368" s="15" t="s">
        <v>817</v>
      </c>
      <c r="C368" s="16" t="s">
        <v>840</v>
      </c>
      <c r="D368" s="15" t="s">
        <v>841</v>
      </c>
      <c r="E368" s="15">
        <v>30</v>
      </c>
      <c r="F368" s="17"/>
      <c r="G368" s="18" t="e">
        <f>VLOOKUP(C368,#REF!,8,FALSE)</f>
        <v>#REF!</v>
      </c>
      <c r="H368" s="17">
        <v>1680.1245</v>
      </c>
      <c r="I368" s="18"/>
      <c r="J368" s="18">
        <f t="shared" si="153"/>
        <v>193.288659292035</v>
      </c>
      <c r="K368" s="18"/>
      <c r="L368" s="18">
        <f t="shared" si="154"/>
        <v>1486.83584070796</v>
      </c>
      <c r="M368" s="18"/>
      <c r="N368" s="18">
        <f t="shared" si="155"/>
        <v>37.1708960176991</v>
      </c>
      <c r="O368" s="18">
        <f t="shared" si="156"/>
        <v>22.3025376106195</v>
      </c>
      <c r="P368" s="18">
        <f t="shared" si="157"/>
        <v>29.7367168141593</v>
      </c>
      <c r="Q368" s="18"/>
      <c r="R368" s="26">
        <f t="shared" si="158"/>
        <v>1397.62569026549</v>
      </c>
      <c r="S368" s="15"/>
    </row>
    <row r="369" s="1" customFormat="1" ht="13.5" hidden="1" outlineLevel="2" spans="1:19">
      <c r="A369" s="15">
        <v>366</v>
      </c>
      <c r="B369" s="15" t="s">
        <v>817</v>
      </c>
      <c r="C369" s="16" t="s">
        <v>842</v>
      </c>
      <c r="D369" s="15" t="s">
        <v>843</v>
      </c>
      <c r="E369" s="15">
        <v>30</v>
      </c>
      <c r="F369" s="17"/>
      <c r="G369" s="18" t="e">
        <f>VLOOKUP(C369,#REF!,8,FALSE)</f>
        <v>#REF!</v>
      </c>
      <c r="H369" s="17">
        <v>1516.0829</v>
      </c>
      <c r="I369" s="18"/>
      <c r="J369" s="18">
        <f t="shared" si="153"/>
        <v>174.416616814159</v>
      </c>
      <c r="K369" s="18"/>
      <c r="L369" s="18">
        <f t="shared" si="154"/>
        <v>1341.66628318584</v>
      </c>
      <c r="M369" s="18"/>
      <c r="N369" s="18">
        <f t="shared" si="155"/>
        <v>33.541657079646</v>
      </c>
      <c r="O369" s="18">
        <f t="shared" si="156"/>
        <v>20.1249942477876</v>
      </c>
      <c r="P369" s="18">
        <f t="shared" si="157"/>
        <v>26.8333256637168</v>
      </c>
      <c r="Q369" s="18"/>
      <c r="R369" s="26">
        <f t="shared" si="158"/>
        <v>1261.16630619469</v>
      </c>
      <c r="S369" s="15"/>
    </row>
    <row r="370" s="1" customFormat="1" ht="13.5" hidden="1" outlineLevel="2" spans="1:19">
      <c r="A370" s="15">
        <v>367</v>
      </c>
      <c r="B370" s="15" t="s">
        <v>817</v>
      </c>
      <c r="C370" s="16" t="s">
        <v>844</v>
      </c>
      <c r="D370" s="15" t="s">
        <v>845</v>
      </c>
      <c r="E370" s="15">
        <v>30</v>
      </c>
      <c r="F370" s="17"/>
      <c r="G370" s="18" t="e">
        <f>VLOOKUP(C370,#REF!,8,FALSE)</f>
        <v>#REF!</v>
      </c>
      <c r="H370" s="17">
        <v>1662.026</v>
      </c>
      <c r="I370" s="18"/>
      <c r="J370" s="18">
        <f t="shared" si="153"/>
        <v>191.206530973451</v>
      </c>
      <c r="K370" s="18"/>
      <c r="L370" s="18">
        <f t="shared" si="154"/>
        <v>1470.81946902655</v>
      </c>
      <c r="M370" s="18"/>
      <c r="N370" s="18">
        <f t="shared" si="155"/>
        <v>36.7704867256637</v>
      </c>
      <c r="O370" s="18">
        <f t="shared" si="156"/>
        <v>22.0622920353982</v>
      </c>
      <c r="P370" s="18">
        <f t="shared" si="157"/>
        <v>29.416389380531</v>
      </c>
      <c r="Q370" s="18"/>
      <c r="R370" s="26">
        <f t="shared" si="158"/>
        <v>1382.57030088496</v>
      </c>
      <c r="S370" s="15"/>
    </row>
    <row r="371" s="1" customFormat="1" ht="13.5" hidden="1" outlineLevel="2" spans="1:19">
      <c r="A371" s="15">
        <v>368</v>
      </c>
      <c r="B371" s="15" t="s">
        <v>817</v>
      </c>
      <c r="C371" s="16" t="s">
        <v>846</v>
      </c>
      <c r="D371" s="15" t="s">
        <v>847</v>
      </c>
      <c r="E371" s="15">
        <v>30</v>
      </c>
      <c r="F371" s="17"/>
      <c r="G371" s="18" t="e">
        <f>VLOOKUP(C371,#REF!,8,FALSE)</f>
        <v>#REF!</v>
      </c>
      <c r="H371" s="17">
        <v>1461.1976</v>
      </c>
      <c r="I371" s="18"/>
      <c r="J371" s="18">
        <f t="shared" si="153"/>
        <v>168.102378761062</v>
      </c>
      <c r="K371" s="18"/>
      <c r="L371" s="18">
        <f t="shared" si="154"/>
        <v>1293.09522123894</v>
      </c>
      <c r="M371" s="18"/>
      <c r="N371" s="18">
        <f t="shared" si="155"/>
        <v>32.3273805309735</v>
      </c>
      <c r="O371" s="18">
        <f t="shared" si="156"/>
        <v>19.3964283185841</v>
      </c>
      <c r="P371" s="18">
        <f t="shared" si="157"/>
        <v>25.8619044247788</v>
      </c>
      <c r="Q371" s="18"/>
      <c r="R371" s="26">
        <f t="shared" si="158"/>
        <v>1215.5095079646</v>
      </c>
      <c r="S371" s="15"/>
    </row>
    <row r="372" s="1" customFormat="1" ht="13.5" hidden="1" outlineLevel="2" spans="1:19">
      <c r="A372" s="15">
        <v>369</v>
      </c>
      <c r="B372" s="15" t="s">
        <v>817</v>
      </c>
      <c r="C372" s="16" t="s">
        <v>848</v>
      </c>
      <c r="D372" s="15" t="s">
        <v>849</v>
      </c>
      <c r="E372" s="15">
        <v>30</v>
      </c>
      <c r="F372" s="17"/>
      <c r="G372" s="18" t="e">
        <f>VLOOKUP(C372,#REF!,8,FALSE)</f>
        <v>#REF!</v>
      </c>
      <c r="H372" s="17">
        <v>2315.988</v>
      </c>
      <c r="I372" s="18"/>
      <c r="J372" s="18">
        <f t="shared" si="153"/>
        <v>266.441097345133</v>
      </c>
      <c r="K372" s="18"/>
      <c r="L372" s="18">
        <f t="shared" si="154"/>
        <v>2049.54690265487</v>
      </c>
      <c r="M372" s="18"/>
      <c r="N372" s="18">
        <f t="shared" si="155"/>
        <v>51.2386725663717</v>
      </c>
      <c r="O372" s="18">
        <f t="shared" si="156"/>
        <v>30.743203539823</v>
      </c>
      <c r="P372" s="18">
        <f t="shared" si="157"/>
        <v>40.9909380530973</v>
      </c>
      <c r="Q372" s="18"/>
      <c r="R372" s="26">
        <f t="shared" si="158"/>
        <v>1926.57408849557</v>
      </c>
      <c r="S372" s="15"/>
    </row>
    <row r="373" s="1" customFormat="1" ht="13.5" hidden="1" outlineLevel="2" spans="1:19">
      <c r="A373" s="15">
        <v>370</v>
      </c>
      <c r="B373" s="15" t="s">
        <v>817</v>
      </c>
      <c r="C373" s="16" t="s">
        <v>850</v>
      </c>
      <c r="D373" s="15" t="s">
        <v>851</v>
      </c>
      <c r="E373" s="15">
        <v>30</v>
      </c>
      <c r="F373" s="17"/>
      <c r="G373" s="18" t="e">
        <f>VLOOKUP(C373,#REF!,8,FALSE)</f>
        <v>#REF!</v>
      </c>
      <c r="H373" s="17">
        <v>1597.5304</v>
      </c>
      <c r="I373" s="18"/>
      <c r="J373" s="18">
        <f t="shared" si="153"/>
        <v>183.786683185841</v>
      </c>
      <c r="K373" s="18"/>
      <c r="L373" s="18">
        <f t="shared" si="154"/>
        <v>1413.74371681416</v>
      </c>
      <c r="M373" s="18"/>
      <c r="N373" s="18">
        <f t="shared" si="155"/>
        <v>35.343592920354</v>
      </c>
      <c r="O373" s="18">
        <f t="shared" si="156"/>
        <v>21.2061557522124</v>
      </c>
      <c r="P373" s="18">
        <f t="shared" si="157"/>
        <v>28.2748743362832</v>
      </c>
      <c r="Q373" s="18"/>
      <c r="R373" s="26">
        <f t="shared" si="158"/>
        <v>1328.91909380531</v>
      </c>
      <c r="S373" s="15"/>
    </row>
    <row r="374" s="1" customFormat="1" ht="13.5" hidden="1" outlineLevel="2" spans="1:19">
      <c r="A374" s="15">
        <v>371</v>
      </c>
      <c r="B374" s="15" t="s">
        <v>817</v>
      </c>
      <c r="C374" s="16" t="s">
        <v>852</v>
      </c>
      <c r="D374" s="15" t="s">
        <v>853</v>
      </c>
      <c r="E374" s="15">
        <v>30</v>
      </c>
      <c r="F374" s="17"/>
      <c r="G374" s="18" t="e">
        <f>VLOOKUP(C374,#REF!,8,FALSE)</f>
        <v>#REF!</v>
      </c>
      <c r="H374" s="17">
        <v>1572.0815</v>
      </c>
      <c r="I374" s="18"/>
      <c r="J374" s="18">
        <f t="shared" si="153"/>
        <v>180.858933628319</v>
      </c>
      <c r="K374" s="18"/>
      <c r="L374" s="18">
        <f t="shared" si="154"/>
        <v>1391.22256637168</v>
      </c>
      <c r="M374" s="18"/>
      <c r="N374" s="18">
        <f t="shared" si="155"/>
        <v>34.780564159292</v>
      </c>
      <c r="O374" s="18">
        <f t="shared" si="156"/>
        <v>20.8683384955752</v>
      </c>
      <c r="P374" s="18">
        <f t="shared" si="157"/>
        <v>27.8244513274336</v>
      </c>
      <c r="Q374" s="18"/>
      <c r="R374" s="26">
        <f t="shared" si="158"/>
        <v>1307.74921238938</v>
      </c>
      <c r="S374" s="15"/>
    </row>
    <row r="375" s="1" customFormat="1" ht="13.5" hidden="1" outlineLevel="2" spans="1:19">
      <c r="A375" s="15">
        <v>372</v>
      </c>
      <c r="B375" s="15" t="s">
        <v>817</v>
      </c>
      <c r="C375" s="16" t="s">
        <v>854</v>
      </c>
      <c r="D375" s="15" t="s">
        <v>855</v>
      </c>
      <c r="E375" s="15">
        <v>30</v>
      </c>
      <c r="F375" s="17"/>
      <c r="G375" s="18" t="e">
        <f>VLOOKUP(C375,#REF!,8,FALSE)</f>
        <v>#REF!</v>
      </c>
      <c r="H375" s="17">
        <v>1311.8519</v>
      </c>
      <c r="I375" s="18"/>
      <c r="J375" s="18">
        <f t="shared" si="153"/>
        <v>150.921015044248</v>
      </c>
      <c r="K375" s="18"/>
      <c r="L375" s="18">
        <f t="shared" si="154"/>
        <v>1160.93088495575</v>
      </c>
      <c r="M375" s="18"/>
      <c r="N375" s="18">
        <f t="shared" si="155"/>
        <v>29.0232721238938</v>
      </c>
      <c r="O375" s="18">
        <f t="shared" si="156"/>
        <v>17.4139632743363</v>
      </c>
      <c r="P375" s="18">
        <f t="shared" si="157"/>
        <v>23.218617699115</v>
      </c>
      <c r="Q375" s="18"/>
      <c r="R375" s="26">
        <f t="shared" si="158"/>
        <v>1091.27503185841</v>
      </c>
      <c r="S375" s="15"/>
    </row>
    <row r="376" s="1" customFormat="1" ht="13.5" hidden="1" outlineLevel="2" spans="1:19">
      <c r="A376" s="15">
        <v>373</v>
      </c>
      <c r="B376" s="15" t="s">
        <v>817</v>
      </c>
      <c r="C376" s="16" t="s">
        <v>856</v>
      </c>
      <c r="D376" s="15" t="s">
        <v>857</v>
      </c>
      <c r="E376" s="15">
        <v>30</v>
      </c>
      <c r="F376" s="17"/>
      <c r="G376" s="18" t="e">
        <f>VLOOKUP(C376,#REF!,8,FALSE)</f>
        <v>#REF!</v>
      </c>
      <c r="H376" s="17">
        <v>1554.5408</v>
      </c>
      <c r="I376" s="18"/>
      <c r="J376" s="18">
        <f t="shared" si="153"/>
        <v>178.840976991151</v>
      </c>
      <c r="K376" s="18"/>
      <c r="L376" s="18">
        <f t="shared" si="154"/>
        <v>1375.69982300885</v>
      </c>
      <c r="M376" s="18"/>
      <c r="N376" s="18">
        <f t="shared" si="155"/>
        <v>34.3924955752213</v>
      </c>
      <c r="O376" s="18">
        <f t="shared" si="156"/>
        <v>20.6354973451328</v>
      </c>
      <c r="P376" s="18">
        <f t="shared" si="157"/>
        <v>27.513996460177</v>
      </c>
      <c r="Q376" s="18"/>
      <c r="R376" s="26">
        <f t="shared" si="158"/>
        <v>1293.15783362832</v>
      </c>
      <c r="S376" s="15"/>
    </row>
    <row r="377" s="1" customFormat="1" ht="13.5" hidden="1" outlineLevel="2" spans="1:19">
      <c r="A377" s="15">
        <v>374</v>
      </c>
      <c r="B377" s="15" t="s">
        <v>817</v>
      </c>
      <c r="C377" s="16" t="s">
        <v>858</v>
      </c>
      <c r="D377" s="15" t="s">
        <v>859</v>
      </c>
      <c r="E377" s="15">
        <v>30</v>
      </c>
      <c r="F377" s="17"/>
      <c r="G377" s="18" t="e">
        <f>VLOOKUP(C377,#REF!,8,FALSE)</f>
        <v>#REF!</v>
      </c>
      <c r="H377" s="17">
        <v>1719.171</v>
      </c>
      <c r="I377" s="18"/>
      <c r="J377" s="18">
        <f t="shared" si="153"/>
        <v>197.780734513274</v>
      </c>
      <c r="K377" s="18"/>
      <c r="L377" s="18">
        <f t="shared" si="154"/>
        <v>1521.39026548673</v>
      </c>
      <c r="M377" s="18"/>
      <c r="N377" s="18">
        <f t="shared" si="155"/>
        <v>38.0347566371681</v>
      </c>
      <c r="O377" s="18">
        <f t="shared" si="156"/>
        <v>22.8208539823009</v>
      </c>
      <c r="P377" s="18">
        <f t="shared" si="157"/>
        <v>30.4278053097345</v>
      </c>
      <c r="Q377" s="18"/>
      <c r="R377" s="26">
        <f t="shared" si="158"/>
        <v>1430.10684955752</v>
      </c>
      <c r="S377" s="15"/>
    </row>
    <row r="378" s="1" customFormat="1" ht="13.5" hidden="1" outlineLevel="2" spans="1:19">
      <c r="A378" s="15">
        <v>375</v>
      </c>
      <c r="B378" s="15" t="s">
        <v>817</v>
      </c>
      <c r="C378" s="16" t="s">
        <v>860</v>
      </c>
      <c r="D378" s="15" t="s">
        <v>861</v>
      </c>
      <c r="E378" s="15">
        <v>30</v>
      </c>
      <c r="F378" s="17"/>
      <c r="G378" s="18" t="e">
        <f>VLOOKUP(C378,#REF!,8,FALSE)</f>
        <v>#REF!</v>
      </c>
      <c r="H378" s="17">
        <v>1471.3885</v>
      </c>
      <c r="I378" s="18"/>
      <c r="J378" s="18">
        <f t="shared" si="153"/>
        <v>169.274783185841</v>
      </c>
      <c r="K378" s="18"/>
      <c r="L378" s="18">
        <f t="shared" si="154"/>
        <v>1302.11371681416</v>
      </c>
      <c r="M378" s="18"/>
      <c r="N378" s="18">
        <f t="shared" si="155"/>
        <v>32.552842920354</v>
      </c>
      <c r="O378" s="18">
        <f t="shared" si="156"/>
        <v>19.5317057522124</v>
      </c>
      <c r="P378" s="18">
        <f t="shared" si="157"/>
        <v>26.0422743362832</v>
      </c>
      <c r="Q378" s="18"/>
      <c r="R378" s="26">
        <f t="shared" si="158"/>
        <v>1223.98689380531</v>
      </c>
      <c r="S378" s="15"/>
    </row>
    <row r="379" s="1" customFormat="1" ht="13.5" hidden="1" outlineLevel="2" spans="1:19">
      <c r="A379" s="15">
        <v>376</v>
      </c>
      <c r="B379" s="15" t="s">
        <v>817</v>
      </c>
      <c r="C379" s="16" t="s">
        <v>862</v>
      </c>
      <c r="D379" s="15" t="s">
        <v>863</v>
      </c>
      <c r="E379" s="15">
        <v>30</v>
      </c>
      <c r="F379" s="17"/>
      <c r="G379" s="18" t="e">
        <f>VLOOKUP(C379,#REF!,8,FALSE)</f>
        <v>#REF!</v>
      </c>
      <c r="H379" s="17">
        <v>1643.3599</v>
      </c>
      <c r="I379" s="18"/>
      <c r="J379" s="18">
        <f t="shared" si="153"/>
        <v>189.059103539823</v>
      </c>
      <c r="K379" s="18"/>
      <c r="L379" s="18">
        <f t="shared" si="154"/>
        <v>1454.30079646018</v>
      </c>
      <c r="M379" s="18"/>
      <c r="N379" s="18">
        <f t="shared" si="155"/>
        <v>36.3575199115044</v>
      </c>
      <c r="O379" s="18">
        <f t="shared" si="156"/>
        <v>21.8145119469027</v>
      </c>
      <c r="P379" s="18">
        <f t="shared" si="157"/>
        <v>29.0860159292035</v>
      </c>
      <c r="Q379" s="18"/>
      <c r="R379" s="26">
        <f t="shared" si="158"/>
        <v>1367.04274867257</v>
      </c>
      <c r="S379" s="15"/>
    </row>
    <row r="380" s="1" customFormat="1" ht="13.5" hidden="1" outlineLevel="2" spans="1:19">
      <c r="A380" s="15">
        <v>377</v>
      </c>
      <c r="B380" s="15" t="s">
        <v>817</v>
      </c>
      <c r="C380" s="16" t="s">
        <v>864</v>
      </c>
      <c r="D380" s="15" t="s">
        <v>865</v>
      </c>
      <c r="E380" s="15">
        <v>30</v>
      </c>
      <c r="F380" s="17"/>
      <c r="G380" s="18" t="e">
        <f>VLOOKUP(C380,#REF!,8,FALSE)</f>
        <v>#REF!</v>
      </c>
      <c r="H380" s="17">
        <v>1680.697</v>
      </c>
      <c r="I380" s="18"/>
      <c r="J380" s="18">
        <f t="shared" si="153"/>
        <v>193.354522123894</v>
      </c>
      <c r="K380" s="18"/>
      <c r="L380" s="18">
        <f t="shared" si="154"/>
        <v>1487.34247787611</v>
      </c>
      <c r="M380" s="18"/>
      <c r="N380" s="18">
        <f t="shared" si="155"/>
        <v>37.1835619469026</v>
      </c>
      <c r="O380" s="18">
        <f t="shared" si="156"/>
        <v>22.3101371681416</v>
      </c>
      <c r="P380" s="18">
        <f t="shared" si="157"/>
        <v>29.7468495575221</v>
      </c>
      <c r="Q380" s="18"/>
      <c r="R380" s="26">
        <f t="shared" si="158"/>
        <v>1398.10192920354</v>
      </c>
      <c r="S380" s="15"/>
    </row>
    <row r="381" s="2" customFormat="1" ht="13.5" hidden="1" outlineLevel="1" collapsed="1" spans="1:19">
      <c r="A381" s="19"/>
      <c r="B381" s="19" t="s">
        <v>867</v>
      </c>
      <c r="C381" s="20"/>
      <c r="D381" s="19"/>
      <c r="E381" s="19"/>
      <c r="F381" s="21">
        <f>SUBTOTAL(9,F357:F380)</f>
        <v>0</v>
      </c>
      <c r="G381" s="21"/>
      <c r="H381" s="21"/>
      <c r="I381" s="21"/>
      <c r="J381" s="21">
        <f t="shared" ref="J381:R381" si="159">SUBTOTAL(9,J357:J380)</f>
        <v>0</v>
      </c>
      <c r="K381" s="21"/>
      <c r="L381" s="21">
        <f t="shared" si="159"/>
        <v>0</v>
      </c>
      <c r="M381" s="21"/>
      <c r="N381" s="21">
        <f t="shared" si="159"/>
        <v>0</v>
      </c>
      <c r="O381" s="21">
        <f t="shared" si="159"/>
        <v>0</v>
      </c>
      <c r="P381" s="21">
        <f t="shared" si="159"/>
        <v>0</v>
      </c>
      <c r="Q381" s="21">
        <f t="shared" si="159"/>
        <v>0</v>
      </c>
      <c r="R381" s="21">
        <f t="shared" si="159"/>
        <v>0</v>
      </c>
      <c r="S381" s="19"/>
    </row>
    <row r="382" s="2" customFormat="1" ht="13.5" hidden="1" spans="1:19">
      <c r="A382" s="19"/>
      <c r="B382" s="19" t="s">
        <v>868</v>
      </c>
      <c r="C382" s="20"/>
      <c r="D382" s="19"/>
      <c r="E382" s="19"/>
      <c r="F382" s="21">
        <f t="shared" ref="F382:L382" si="160">SUBTOTAL(9,F4:F380)</f>
        <v>0</v>
      </c>
      <c r="G382" s="21" t="e">
        <f t="shared" si="160"/>
        <v>#REF!</v>
      </c>
      <c r="H382" s="21"/>
      <c r="I382" s="21"/>
      <c r="J382" s="21">
        <f t="shared" si="160"/>
        <v>1718.13189646018</v>
      </c>
      <c r="K382" s="21">
        <f t="shared" si="160"/>
        <v>0</v>
      </c>
      <c r="L382" s="21">
        <f t="shared" si="160"/>
        <v>13216.3992035398</v>
      </c>
      <c r="M382" s="21"/>
      <c r="N382" s="21">
        <f t="shared" ref="N382:R382" si="161">SUBTOTAL(9,N4:N380)</f>
        <v>330.409980088496</v>
      </c>
      <c r="O382" s="21">
        <f t="shared" si="161"/>
        <v>198.245988053097</v>
      </c>
      <c r="P382" s="21">
        <f t="shared" si="161"/>
        <v>264.327984070797</v>
      </c>
      <c r="Q382" s="21">
        <f t="shared" si="161"/>
        <v>27283.2248707965</v>
      </c>
      <c r="R382" s="21">
        <f t="shared" si="161"/>
        <v>0</v>
      </c>
      <c r="S382" s="15"/>
    </row>
    <row r="383" hidden="1" spans="2:2">
      <c r="B383" s="27"/>
    </row>
    <row r="384" hidden="1" spans="10:16">
      <c r="J384" s="4" t="s">
        <v>869</v>
      </c>
      <c r="M384" s="4" t="s">
        <v>870</v>
      </c>
      <c r="P384" s="4" t="s">
        <v>871</v>
      </c>
    </row>
    <row r="388" spans="17:17">
      <c r="Q388" s="5"/>
    </row>
    <row r="389" spans="17:17">
      <c r="Q389" s="5"/>
    </row>
    <row r="390" spans="17:17">
      <c r="Q390" s="5"/>
    </row>
    <row r="391" spans="17:17">
      <c r="Q391" s="5"/>
    </row>
    <row r="392" spans="17:17">
      <c r="Q392" s="5"/>
    </row>
    <row r="393" spans="16:17">
      <c r="P393" s="5"/>
      <c r="Q393" s="5"/>
    </row>
    <row r="394" spans="16:17">
      <c r="P394" s="5"/>
      <c r="Q394" s="5"/>
    </row>
    <row r="395" spans="16:17">
      <c r="P395" s="5"/>
      <c r="Q395" s="5"/>
    </row>
    <row r="396" spans="16:17">
      <c r="P396" s="5"/>
      <c r="Q396" s="5"/>
    </row>
    <row r="397" spans="16:17">
      <c r="P397" s="5"/>
      <c r="Q397" s="5"/>
    </row>
    <row r="398" spans="16:17">
      <c r="P398" s="5"/>
      <c r="Q398" s="5"/>
    </row>
    <row r="399" spans="16:17">
      <c r="P399" s="5"/>
      <c r="Q399" s="5"/>
    </row>
    <row r="400" spans="16:16">
      <c r="P400" s="5"/>
    </row>
    <row r="401" spans="16:16">
      <c r="P401" s="5"/>
    </row>
    <row r="402" spans="16:16">
      <c r="P402" s="5"/>
    </row>
  </sheetData>
  <sheetProtection selectLockedCells="1" selectUnlockedCells="1"/>
  <autoFilter ref="A3:S384">
    <filterColumn colId="4">
      <filters>
        <filter val="10"/>
        <filter val="30"/>
        <filter val="15"/>
        <filter val="25"/>
      </filters>
    </filterColumn>
    <filterColumn colId="16">
      <filters>
        <filter val="2145.10"/>
        <filter val="3308.20"/>
        <filter val="2371.51"/>
        <filter val="3748.91"/>
        <filter val="1945.12"/>
        <filter val="2247.42"/>
        <filter val="3180.72"/>
        <filter val="2476.93"/>
        <filter val="2459.36"/>
        <filter val="3399.96"/>
      </filters>
    </filterColumn>
  </autoFilter>
  <mergeCells count="2">
    <mergeCell ref="A1:S1"/>
    <mergeCell ref="A2:S2"/>
  </mergeCells>
  <conditionalFormatting sqref="R3">
    <cfRule type="cellIs" dxfId="0" priority="2" operator="lessThan">
      <formula>0</formula>
    </cfRule>
  </conditionalFormatting>
  <conditionalFormatting sqref="R1:R2 R4:R17 R19:R27 R29:R51 R53:R76 R78:R99 R101:R120 R122:R131 R133:R152 R154:R168 R170:R195 R197:R214 R216:R230 R383:R1048576 R357:R380 R331:R355 R319:R329 R305:R317 R286:R303 R271:R275 R263:R269 R277:R284 R232:R238 R251:R261 R240:R249">
    <cfRule type="cellIs" dxfId="0" priority="1" operator="lessThan">
      <formula>0</formula>
    </cfRule>
  </conditionalFormatting>
  <printOptions horizontalCentered="1"/>
  <pageMargins left="0.15625" right="0.118055555555556" top="0.432638888888889" bottom="0.393055555555556" header="0.196527777777778" footer="0.15625"/>
  <pageSetup paperSize="9" scale="66"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审批单</vt:lpstr>
      <vt:lpstr>明细表</vt:lpstr>
      <vt:lpstr>总表</vt:lpstr>
      <vt:lpstr>6月国补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2021-07-27T01:39:00Z</dcterms:created>
  <dcterms:modified xsi:type="dcterms:W3CDTF">2023-11-30T03:58:52Z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D85289F2515845609E2A59856CA37326_13</vt:lpwstr>
  </property>
  <property fmtid="{D5CDD505-2E9C-101B-9397-08002B2CF9AE}" pid="3" name="KSOProductBuildVer">
    <vt:lpwstr>2052-10.8.0.6470</vt:lpwstr>
  </property>
  <property fmtid="{D5CDD505-2E9C-101B-9397-08002B2CF9AE}" pid="4" name="KSOReadingLayout">
    <vt:bool>true</vt:bool>
  </property>
  <property fmtid="{D5CDD505-2E9C-101B-9397-08002B2CF9AE}" pid="5" name="commondata">
    <vt:lpwstr>eyJoZGlkIjoiNDlhOGNjZGQxMGQ0ZDA3MDgxMGU3MDcwMDUwYTg5NWQifQ==</vt:lpwstr>
  </property>
</Properties>
</file>